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CONCESSÃO'!$A$1:$J$117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J87" i="8"/>
  <c r="B9"/>
  <c r="C9"/>
  <c r="D9"/>
  <c r="E9"/>
  <c r="F9"/>
  <c r="G9"/>
  <c r="H9"/>
  <c r="I9"/>
  <c r="J9"/>
  <c r="J10"/>
  <c r="J11"/>
  <c r="B12"/>
  <c r="C12"/>
  <c r="D12"/>
  <c r="E12"/>
  <c r="F12"/>
  <c r="G12"/>
  <c r="H12"/>
  <c r="I12"/>
  <c r="J12" s="1"/>
  <c r="J13"/>
  <c r="J14"/>
  <c r="J15"/>
  <c r="B16"/>
  <c r="C16"/>
  <c r="D16"/>
  <c r="E16"/>
  <c r="F16"/>
  <c r="G16"/>
  <c r="H16"/>
  <c r="I16"/>
  <c r="J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E58"/>
  <c r="E57" s="1"/>
  <c r="F58"/>
  <c r="F57" s="1"/>
  <c r="G58"/>
  <c r="G57" s="1"/>
  <c r="H58"/>
  <c r="H57" s="1"/>
  <c r="I58"/>
  <c r="I57" s="1"/>
  <c r="J58"/>
  <c r="J59"/>
  <c r="J60"/>
  <c r="J61"/>
  <c r="J62"/>
  <c r="J63"/>
  <c r="B64"/>
  <c r="C64"/>
  <c r="J64" s="1"/>
  <c r="D64"/>
  <c r="E64"/>
  <c r="F64"/>
  <c r="G64"/>
  <c r="H64"/>
  <c r="I64"/>
  <c r="J65"/>
  <c r="J66"/>
  <c r="J67"/>
  <c r="J68"/>
  <c r="J69"/>
  <c r="J89"/>
  <c r="B92"/>
  <c r="C92"/>
  <c r="D92"/>
  <c r="E92"/>
  <c r="F92"/>
  <c r="G92"/>
  <c r="H92"/>
  <c r="I92"/>
  <c r="J93"/>
  <c r="J99"/>
  <c r="J100"/>
  <c r="J103"/>
  <c r="J104"/>
  <c r="J105"/>
  <c r="J107"/>
  <c r="J108"/>
  <c r="J109"/>
  <c r="J110"/>
  <c r="J111"/>
  <c r="J112"/>
  <c r="J113"/>
  <c r="J114"/>
  <c r="J115"/>
  <c r="J116"/>
  <c r="J117"/>
  <c r="I56" l="1"/>
  <c r="G56"/>
  <c r="E56"/>
  <c r="I8"/>
  <c r="I7" s="1"/>
  <c r="I45" s="1"/>
  <c r="I44" s="1"/>
  <c r="G8"/>
  <c r="G7" s="1"/>
  <c r="G45" s="1"/>
  <c r="G44" s="1"/>
  <c r="E8"/>
  <c r="E7" s="1"/>
  <c r="C8"/>
  <c r="C7" s="1"/>
  <c r="J92"/>
  <c r="H56"/>
  <c r="F56"/>
  <c r="D56"/>
  <c r="H8"/>
  <c r="H7" s="1"/>
  <c r="H45" s="1"/>
  <c r="H44" s="1"/>
  <c r="F8"/>
  <c r="F7" s="1"/>
  <c r="F45" s="1"/>
  <c r="F44" s="1"/>
  <c r="D8"/>
  <c r="D7" s="1"/>
  <c r="D45" s="1"/>
  <c r="D44" s="1"/>
  <c r="D43" s="1"/>
  <c r="B8"/>
  <c r="C56"/>
  <c r="J57"/>
  <c r="B56"/>
  <c r="J56" s="1"/>
  <c r="H43"/>
  <c r="H91"/>
  <c r="H90" s="1"/>
  <c r="F43"/>
  <c r="F91"/>
  <c r="F90" s="1"/>
  <c r="F106" s="1"/>
  <c r="J106" s="1"/>
  <c r="D91"/>
  <c r="D90" s="1"/>
  <c r="D102" s="1"/>
  <c r="J102" s="1"/>
  <c r="J8"/>
  <c r="J7" s="1"/>
  <c r="B7"/>
  <c r="B45" s="1"/>
  <c r="I43"/>
  <c r="I91"/>
  <c r="I90" s="1"/>
  <c r="G43"/>
  <c r="G91"/>
  <c r="G90" s="1"/>
  <c r="E48"/>
  <c r="J48" s="1"/>
  <c r="E45"/>
  <c r="E44" s="1"/>
  <c r="C45"/>
  <c r="C46"/>
  <c r="J46" s="1"/>
  <c r="C44" l="1"/>
  <c r="E43"/>
  <c r="E91"/>
  <c r="E90" s="1"/>
  <c r="J45"/>
  <c r="J44" s="1"/>
  <c r="B44"/>
  <c r="B43" l="1"/>
  <c r="B91"/>
  <c r="C43"/>
  <c r="C91"/>
  <c r="C90" s="1"/>
  <c r="C101" s="1"/>
  <c r="J101" s="1"/>
  <c r="J98" s="1"/>
  <c r="J43" l="1"/>
  <c r="J91"/>
  <c r="B90"/>
  <c r="J90" s="1"/>
</calcChain>
</file>

<file path=xl/sharedStrings.xml><?xml version="1.0" encoding="utf-8"?>
<sst xmlns="http://schemas.openxmlformats.org/spreadsheetml/2006/main" count="124" uniqueCount="124">
  <si>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</si>
  <si>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</si>
  <si>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</si>
  <si>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</si>
  <si>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</si>
  <si>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</si>
  <si>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</si>
  <si>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</si>
  <si>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</si>
  <si>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</si>
  <si>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</si>
  <si>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</si>
  <si>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</si>
  <si>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</si>
  <si>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</si>
  <si>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</si>
  <si>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</si>
  <si>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</si>
  <si>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</si>
  <si>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</si>
  <si>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</si>
  <si>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</si>
  <si>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</si>
  <si>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</si>
  <si>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</si>
  <si>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</si>
  <si>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</si>
  <si>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</si>
  <si>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</si>
  <si>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</si>
  <si>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</si>
  <si>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</si>
  <si>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</si>
  <si>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</si>
  <si>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</si>
  <si>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</si>
  <si>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</si>
  <si>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</si>
  <si>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</si>
  <si>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</si>
  <si>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</si>
  <si>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</si>
  <si>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</si>
  <si>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</si>
  <si>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</si>
  <si>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</si>
  <si>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</si>
  <si>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</si>
  <si>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</si>
  <si>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</si>
  <si>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</si>
  <si>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</si>
  <si>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</si>
  <si>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</si>
  <si>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</si>
  <si>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</si>
  <si>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</si>
  <si>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</si>
  <si>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</si>
  <si>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</si>
  <si>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</si>
  <si>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</si>
  <si>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</si>
  <si>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</si>
  <si>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</si>
  <si>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</si>
  <si>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</si>
  <si>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</si>
  <si>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</si>
  <si>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</si>
  <si>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</si>
  <si>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</si>
  <si>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</si>
  <si>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</si>
  <si>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</si>
  <si>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</si>
  <si>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</si>
  <si>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</si>
  <si>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</si>
  <si>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</si>
  <si>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</si>
  <si>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</si>
  <si>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</si>
  <si>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</si>
  <si>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</si>
  <si>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</si>
  <si>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</si>
  <si>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</si>
  <si>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</si>
  <si>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</si>
  <si>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</si>
  <si>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</si>
  <si>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</si>
  <si>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</si>
  <si>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</si>
  <si>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</si>
  <si>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</si>
  <si>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</si>
  <si>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</si>
  <si>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</si>
  <si>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</si>
  <si>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</si>
  <si>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</si>
  <si>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8.8. Via Sul Transportes Urbanos Ltda.</t>
  </si>
  <si>
    <t>8.9. VIP - Transportes Urbanos Ltda.</t>
  </si>
  <si>
    <t>8.10. Tupi Transportes Urbanos Piratininga Ltda.</t>
  </si>
  <si>
    <t>8.11. Mobibrasil Transp Urbano Ltda.</t>
  </si>
  <si>
    <t>8.12. Viação Cidade Dutra Ltda.</t>
  </si>
  <si>
    <t>8.13. VIP - Transportes Urbanos Ltda.</t>
  </si>
  <si>
    <t>8.14. Viação Campo Belo Ltda.</t>
  </si>
  <si>
    <t>8.15. Transkuba Transportes Gerais Ltda.</t>
  </si>
  <si>
    <t>8.16. Viação Gatusa Transportes Urb. Ltda.</t>
  </si>
  <si>
    <t>8.17. Consórcio Sete</t>
  </si>
  <si>
    <t>8.18. Viação Gato Preto Ltda.</t>
  </si>
  <si>
    <t>8.19. Transpass Transp. de Pass. Ltda</t>
  </si>
  <si>
    <t>6.2.22. Descumprimento de entrega Balancete Semestral</t>
  </si>
  <si>
    <t>OPERAÇÃO 23/10/13 - VENCIMENTO 30/10/13</t>
  </si>
  <si>
    <t>6.3. Revisão de Remuneração pelo Transporte Coletivo (1)</t>
  </si>
  <si>
    <t>Nota:</t>
  </si>
  <si>
    <t xml:space="preserve">   (1) Revisão de remuneração para pagamento de combustível não fóssil referente aos meses de</t>
  </si>
  <si>
    <t xml:space="preserve">   setembro e outubro/13.</t>
  </si>
  <si>
    <t>8.5. Área 4</t>
  </si>
  <si>
    <t>8.7. Área 4</t>
  </si>
  <si>
    <t>8.8. Área 4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</si>
</sst>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0000_);_([$R$ -416]* \(#,##0.000000\);_([$R$ -416]* &quot;-&quot;??_);_(@_)"/>
    <numFmt numFmtId="168" formatCode="_([$R$ -416]* #,##0.00_);_([$R$ -416]* \(#,##0.00\);_([$R$ -416]* &quot;-&quot;??_);_(@_)"/>
    <numFmt numFmtId="169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167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8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9" fontId="4" fillId="0" borderId="1" xfId="2" applyNumberFormat="1" applyFont="1" applyFill="1" applyBorder="1" applyAlignment="1">
      <alignment horizontal="center" vertical="center"/>
    </xf>
    <xf numFmtId="168" fontId="4" fillId="0" borderId="1" xfId="4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8" fontId="0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left" vertical="top" indent="2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showGridLines="0" tabSelected="1" zoomScale="80" zoomScaleNormal="80" zoomScaleSheetLayoutView="70" workbookViewId="0">
      <selection activeCell="A2" sqref="A2:J2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14.75" style="1" bestFit="1" customWidth="1"/>
    <col min="12" max="12" width="10.125" style="1" bestFit="1" customWidth="1"/>
    <col min="13" max="16384" width="9" style="1"/>
  </cols>
  <sheetData>
    <row r="1" spans="1:12" ht="21">
      <c r="A1" s="60" t="s">
        <v>90</v>
      </c>
      <c r="B1" s="60"/>
      <c r="C1" s="60"/>
      <c r="D1" s="60"/>
      <c r="E1" s="60"/>
      <c r="F1" s="60"/>
      <c r="G1" s="60"/>
      <c r="H1" s="60"/>
      <c r="I1" s="60"/>
      <c r="J1" s="60"/>
    </row>
    <row r="2" spans="1:12" ht="21">
      <c r="A2" s="61" t="s">
        <v>116</v>
      </c>
      <c r="B2" s="61"/>
      <c r="C2" s="61"/>
      <c r="D2" s="61"/>
      <c r="E2" s="61"/>
      <c r="F2" s="61"/>
      <c r="G2" s="61"/>
      <c r="H2" s="61"/>
      <c r="I2" s="61"/>
      <c r="J2" s="61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2" t="s">
        <v>16</v>
      </c>
      <c r="B4" s="63" t="s">
        <v>31</v>
      </c>
      <c r="C4" s="64"/>
      <c r="D4" s="64"/>
      <c r="E4" s="64"/>
      <c r="F4" s="64"/>
      <c r="G4" s="64"/>
      <c r="H4" s="64"/>
      <c r="I4" s="65"/>
      <c r="J4" s="66" t="s">
        <v>17</v>
      </c>
    </row>
    <row r="5" spans="1:12" ht="38.25">
      <c r="A5" s="62"/>
      <c r="B5" s="30" t="s">
        <v>8</v>
      </c>
      <c r="C5" s="30" t="s">
        <v>9</v>
      </c>
      <c r="D5" s="30" t="s">
        <v>10</v>
      </c>
      <c r="E5" s="67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2"/>
    </row>
    <row r="6" spans="1:12" ht="18.75" customHeight="1">
      <c r="A6" s="62"/>
      <c r="B6" s="3" t="s">
        <v>0</v>
      </c>
      <c r="C6" s="3" t="s">
        <v>1</v>
      </c>
      <c r="D6" s="3" t="s">
        <v>2</v>
      </c>
      <c r="E6" s="68"/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7.25" customHeight="1">
      <c r="A7" s="8" t="s">
        <v>32</v>
      </c>
      <c r="B7" s="9">
        <f t="shared" ref="B7:J7" si="0">+B8+B16+B20+B23</f>
        <v>622466</v>
      </c>
      <c r="C7" s="9">
        <f t="shared" si="0"/>
        <v>779080</v>
      </c>
      <c r="D7" s="9">
        <f t="shared" si="0"/>
        <v>730601</v>
      </c>
      <c r="E7" s="9">
        <f t="shared" si="0"/>
        <v>459084</v>
      </c>
      <c r="F7" s="9">
        <f t="shared" si="0"/>
        <v>560428</v>
      </c>
      <c r="G7" s="9">
        <f t="shared" si="0"/>
        <v>806456</v>
      </c>
      <c r="H7" s="9">
        <f t="shared" si="0"/>
        <v>1236492</v>
      </c>
      <c r="I7" s="9">
        <f t="shared" si="0"/>
        <v>571258</v>
      </c>
      <c r="J7" s="9">
        <f t="shared" si="0"/>
        <v>5765865</v>
      </c>
      <c r="K7" s="56"/>
    </row>
    <row r="8" spans="1:12" ht="17.25" customHeight="1">
      <c r="A8" s="10" t="s">
        <v>33</v>
      </c>
      <c r="B8" s="11">
        <f>B9+B12</f>
        <v>367780</v>
      </c>
      <c r="C8" s="11">
        <f t="shared" ref="C8:I8" si="1">C9+C12</f>
        <v>473011</v>
      </c>
      <c r="D8" s="11">
        <f t="shared" si="1"/>
        <v>420109</v>
      </c>
      <c r="E8" s="11">
        <f t="shared" si="1"/>
        <v>258824</v>
      </c>
      <c r="F8" s="11">
        <f t="shared" si="1"/>
        <v>328407</v>
      </c>
      <c r="G8" s="11">
        <f t="shared" si="1"/>
        <v>450520</v>
      </c>
      <c r="H8" s="11">
        <f t="shared" si="1"/>
        <v>666888</v>
      </c>
      <c r="I8" s="11">
        <f t="shared" si="1"/>
        <v>349888</v>
      </c>
      <c r="J8" s="11">
        <f t="shared" ref="J8:J23" si="2">SUM(B8:I8)</f>
        <v>3315427</v>
      </c>
    </row>
    <row r="9" spans="1:12" ht="17.25" customHeight="1">
      <c r="A9" s="15" t="s">
        <v>18</v>
      </c>
      <c r="B9" s="13">
        <f>+B10+B11</f>
        <v>44520</v>
      </c>
      <c r="C9" s="13">
        <f t="shared" ref="C9:I9" si="3">+C10+C11</f>
        <v>60109</v>
      </c>
      <c r="D9" s="13">
        <f t="shared" si="3"/>
        <v>49827</v>
      </c>
      <c r="E9" s="13">
        <f t="shared" si="3"/>
        <v>31580</v>
      </c>
      <c r="F9" s="13">
        <f t="shared" si="3"/>
        <v>38965</v>
      </c>
      <c r="G9" s="13">
        <f t="shared" si="3"/>
        <v>48138</v>
      </c>
      <c r="H9" s="13">
        <f t="shared" si="3"/>
        <v>55713</v>
      </c>
      <c r="I9" s="13">
        <f t="shared" si="3"/>
        <v>52882</v>
      </c>
      <c r="J9" s="11">
        <f t="shared" si="2"/>
        <v>381734</v>
      </c>
    </row>
    <row r="10" spans="1:12" ht="17.25" customHeight="1">
      <c r="A10" s="31" t="s">
        <v>19</v>
      </c>
      <c r="B10" s="13">
        <v>44520</v>
      </c>
      <c r="C10" s="13">
        <v>60109</v>
      </c>
      <c r="D10" s="13">
        <v>49827</v>
      </c>
      <c r="E10" s="13">
        <v>31580</v>
      </c>
      <c r="F10" s="13">
        <v>38965</v>
      </c>
      <c r="G10" s="13">
        <v>48138</v>
      </c>
      <c r="H10" s="13">
        <v>55713</v>
      </c>
      <c r="I10" s="13">
        <v>52882</v>
      </c>
      <c r="J10" s="11">
        <f>SUM(B10:I10)</f>
        <v>381734</v>
      </c>
    </row>
    <row r="11" spans="1:12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2" ht="17.25" customHeight="1">
      <c r="A12" s="15" t="s">
        <v>34</v>
      </c>
      <c r="B12" s="17">
        <f t="shared" ref="B12:I12" si="4">SUM(B13:B15)</f>
        <v>323260</v>
      </c>
      <c r="C12" s="17">
        <f t="shared" si="4"/>
        <v>412902</v>
      </c>
      <c r="D12" s="17">
        <f t="shared" si="4"/>
        <v>370282</v>
      </c>
      <c r="E12" s="17">
        <f t="shared" si="4"/>
        <v>227244</v>
      </c>
      <c r="F12" s="17">
        <f t="shared" si="4"/>
        <v>289442</v>
      </c>
      <c r="G12" s="17">
        <f t="shared" si="4"/>
        <v>402382</v>
      </c>
      <c r="H12" s="17">
        <f t="shared" si="4"/>
        <v>611175</v>
      </c>
      <c r="I12" s="17">
        <f t="shared" si="4"/>
        <v>297006</v>
      </c>
      <c r="J12" s="11">
        <f t="shared" si="2"/>
        <v>2933693</v>
      </c>
    </row>
    <row r="13" spans="1:12" ht="17.25" customHeight="1">
      <c r="A13" s="14" t="s">
        <v>21</v>
      </c>
      <c r="B13" s="13">
        <v>134881</v>
      </c>
      <c r="C13" s="13">
        <v>186759</v>
      </c>
      <c r="D13" s="13">
        <v>173083</v>
      </c>
      <c r="E13" s="13">
        <v>108140</v>
      </c>
      <c r="F13" s="13">
        <v>133171</v>
      </c>
      <c r="G13" s="13">
        <v>183039</v>
      </c>
      <c r="H13" s="13">
        <v>271266</v>
      </c>
      <c r="I13" s="13">
        <v>126081</v>
      </c>
      <c r="J13" s="11">
        <f t="shared" si="2"/>
        <v>1316420</v>
      </c>
      <c r="K13" s="56"/>
      <c r="L13" s="57"/>
    </row>
    <row r="14" spans="1:12" ht="17.25" customHeight="1">
      <c r="A14" s="14" t="s">
        <v>22</v>
      </c>
      <c r="B14" s="13">
        <v>135443</v>
      </c>
      <c r="C14" s="13">
        <v>154108</v>
      </c>
      <c r="D14" s="13">
        <v>137809</v>
      </c>
      <c r="E14" s="13">
        <v>82068</v>
      </c>
      <c r="F14" s="13">
        <v>113271</v>
      </c>
      <c r="G14" s="13">
        <v>158765</v>
      </c>
      <c r="H14" s="13">
        <v>261682</v>
      </c>
      <c r="I14" s="13">
        <v>123905</v>
      </c>
      <c r="J14" s="11">
        <f t="shared" si="2"/>
        <v>1167051</v>
      </c>
      <c r="K14" s="56"/>
    </row>
    <row r="15" spans="1:12" ht="17.25" customHeight="1">
      <c r="A15" s="14" t="s">
        <v>23</v>
      </c>
      <c r="B15" s="13">
        <v>52936</v>
      </c>
      <c r="C15" s="13">
        <v>72035</v>
      </c>
      <c r="D15" s="13">
        <v>59390</v>
      </c>
      <c r="E15" s="13">
        <v>37036</v>
      </c>
      <c r="F15" s="13">
        <v>43000</v>
      </c>
      <c r="G15" s="13">
        <v>60578</v>
      </c>
      <c r="H15" s="13">
        <v>78227</v>
      </c>
      <c r="I15" s="13">
        <v>47020</v>
      </c>
      <c r="J15" s="11">
        <f t="shared" si="2"/>
        <v>450222</v>
      </c>
    </row>
    <row r="16" spans="1:12" ht="17.25" customHeight="1">
      <c r="A16" s="16" t="s">
        <v>24</v>
      </c>
      <c r="B16" s="11">
        <f>+B17+B18+B19</f>
        <v>213246</v>
      </c>
      <c r="C16" s="11">
        <f t="shared" ref="C16:I16" si="5">+C17+C18+C19</f>
        <v>241503</v>
      </c>
      <c r="D16" s="11">
        <f t="shared" si="5"/>
        <v>238347</v>
      </c>
      <c r="E16" s="11">
        <f t="shared" si="5"/>
        <v>149494</v>
      </c>
      <c r="F16" s="11">
        <f t="shared" si="5"/>
        <v>184425</v>
      </c>
      <c r="G16" s="11">
        <f t="shared" si="5"/>
        <v>295126</v>
      </c>
      <c r="H16" s="11">
        <f t="shared" si="5"/>
        <v>504030</v>
      </c>
      <c r="I16" s="11">
        <f t="shared" si="5"/>
        <v>180737</v>
      </c>
      <c r="J16" s="11">
        <f t="shared" si="2"/>
        <v>2006908</v>
      </c>
    </row>
    <row r="17" spans="1:11" ht="17.25" customHeight="1">
      <c r="A17" s="12" t="s">
        <v>25</v>
      </c>
      <c r="B17" s="13">
        <v>103507</v>
      </c>
      <c r="C17" s="13">
        <v>131438</v>
      </c>
      <c r="D17" s="13">
        <v>130644</v>
      </c>
      <c r="E17" s="13">
        <v>81973</v>
      </c>
      <c r="F17" s="13">
        <v>99293</v>
      </c>
      <c r="G17" s="13">
        <v>156234</v>
      </c>
      <c r="H17" s="13">
        <v>253299</v>
      </c>
      <c r="I17" s="13">
        <v>95717</v>
      </c>
      <c r="J17" s="11">
        <f t="shared" si="2"/>
        <v>1052105</v>
      </c>
      <c r="K17" s="56"/>
    </row>
    <row r="18" spans="1:11" ht="17.25" customHeight="1">
      <c r="A18" s="12" t="s">
        <v>26</v>
      </c>
      <c r="B18" s="13">
        <v>80745</v>
      </c>
      <c r="C18" s="13">
        <v>77072</v>
      </c>
      <c r="D18" s="13">
        <v>76675</v>
      </c>
      <c r="E18" s="13">
        <v>47862</v>
      </c>
      <c r="F18" s="13">
        <v>63385</v>
      </c>
      <c r="G18" s="13">
        <v>103193</v>
      </c>
      <c r="H18" s="13">
        <v>196708</v>
      </c>
      <c r="I18" s="13">
        <v>62648</v>
      </c>
      <c r="J18" s="11">
        <f t="shared" si="2"/>
        <v>708288</v>
      </c>
      <c r="K18" s="56"/>
    </row>
    <row r="19" spans="1:11" ht="17.25" customHeight="1">
      <c r="A19" s="12" t="s">
        <v>27</v>
      </c>
      <c r="B19" s="13">
        <v>28994</v>
      </c>
      <c r="C19" s="13">
        <v>32993</v>
      </c>
      <c r="D19" s="13">
        <v>31028</v>
      </c>
      <c r="E19" s="13">
        <v>19659</v>
      </c>
      <c r="F19" s="13">
        <v>21747</v>
      </c>
      <c r="G19" s="13">
        <v>35699</v>
      </c>
      <c r="H19" s="13">
        <v>54023</v>
      </c>
      <c r="I19" s="13">
        <v>22372</v>
      </c>
      <c r="J19" s="11">
        <f t="shared" si="2"/>
        <v>246515</v>
      </c>
    </row>
    <row r="20" spans="1:11" ht="17.25" customHeight="1">
      <c r="A20" s="16" t="s">
        <v>28</v>
      </c>
      <c r="B20" s="13">
        <v>41440</v>
      </c>
      <c r="C20" s="13">
        <v>64566</v>
      </c>
      <c r="D20" s="13">
        <v>72145</v>
      </c>
      <c r="E20" s="13">
        <v>50766</v>
      </c>
      <c r="F20" s="13">
        <v>47596</v>
      </c>
      <c r="G20" s="13">
        <v>60810</v>
      </c>
      <c r="H20" s="13">
        <v>65574</v>
      </c>
      <c r="I20" s="13">
        <v>32738</v>
      </c>
      <c r="J20" s="11">
        <f t="shared" si="2"/>
        <v>435635</v>
      </c>
    </row>
    <row r="21" spans="1:11" ht="17.25" customHeight="1">
      <c r="A21" s="12" t="s">
        <v>29</v>
      </c>
      <c r="B21" s="13">
        <v>26522</v>
      </c>
      <c r="C21" s="13">
        <v>41322</v>
      </c>
      <c r="D21" s="13">
        <v>46173</v>
      </c>
      <c r="E21" s="13">
        <v>32490</v>
      </c>
      <c r="F21" s="13">
        <v>30461</v>
      </c>
      <c r="G21" s="13">
        <v>38918</v>
      </c>
      <c r="H21" s="13">
        <v>41967</v>
      </c>
      <c r="I21" s="13">
        <v>20952</v>
      </c>
      <c r="J21" s="11">
        <f t="shared" si="2"/>
        <v>278805</v>
      </c>
      <c r="K21" s="56"/>
    </row>
    <row r="22" spans="1:11" ht="17.25" customHeight="1">
      <c r="A22" s="12" t="s">
        <v>30</v>
      </c>
      <c r="B22" s="13">
        <v>14918</v>
      </c>
      <c r="C22" s="13">
        <v>23244</v>
      </c>
      <c r="D22" s="13">
        <v>25972</v>
      </c>
      <c r="E22" s="13">
        <v>18276</v>
      </c>
      <c r="F22" s="13">
        <v>17135</v>
      </c>
      <c r="G22" s="13">
        <v>21892</v>
      </c>
      <c r="H22" s="13">
        <v>23607</v>
      </c>
      <c r="I22" s="13">
        <v>11786</v>
      </c>
      <c r="J22" s="11">
        <f t="shared" si="2"/>
        <v>156830</v>
      </c>
      <c r="K22" s="56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7895</v>
      </c>
      <c r="J23" s="11">
        <f t="shared" si="2"/>
        <v>7895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2.7216329999999997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49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7.9833000000000001E-2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88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8268.8799999999992</v>
      </c>
      <c r="J31" s="24">
        <f t="shared" ref="J31:J69" si="7">SUM(B31:I31)</f>
        <v>8268.8799999999992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1428529.1600000001</v>
      </c>
      <c r="C43" s="23">
        <f t="shared" ref="C43:I43" si="8">+C44+C52</f>
        <v>2038293.09</v>
      </c>
      <c r="D43" s="23">
        <f t="shared" si="8"/>
        <v>2013056</v>
      </c>
      <c r="E43" s="23">
        <f t="shared" si="8"/>
        <v>1268357.07</v>
      </c>
      <c r="F43" s="23">
        <f t="shared" si="8"/>
        <v>1329384.54</v>
      </c>
      <c r="G43" s="23">
        <f t="shared" si="8"/>
        <v>1959580.5</v>
      </c>
      <c r="H43" s="23">
        <f t="shared" si="8"/>
        <v>2586064.0700000003</v>
      </c>
      <c r="I43" s="23">
        <f t="shared" si="8"/>
        <v>1314826.19</v>
      </c>
      <c r="J43" s="23">
        <f t="shared" si="7"/>
        <v>13938090.619999999</v>
      </c>
    </row>
    <row r="44" spans="1:10" ht="17.25" customHeight="1">
      <c r="A44" s="16" t="s">
        <v>51</v>
      </c>
      <c r="B44" s="24">
        <f>SUM(B45:B51)</f>
        <v>1413558.04</v>
      </c>
      <c r="C44" s="24">
        <f t="shared" ref="C44:J44" si="9">SUM(C45:C51)</f>
        <v>2017929.62</v>
      </c>
      <c r="D44" s="24">
        <f t="shared" si="9"/>
        <v>1992714.23</v>
      </c>
      <c r="E44" s="24">
        <f t="shared" si="9"/>
        <v>1249458.1700000002</v>
      </c>
      <c r="F44" s="24">
        <f t="shared" si="9"/>
        <v>1310112.54</v>
      </c>
      <c r="G44" s="24">
        <f t="shared" si="9"/>
        <v>1941623.47</v>
      </c>
      <c r="H44" s="24">
        <f t="shared" si="9"/>
        <v>2560898.58</v>
      </c>
      <c r="I44" s="24">
        <f t="shared" si="9"/>
        <v>1301482.74</v>
      </c>
      <c r="J44" s="24">
        <f t="shared" si="9"/>
        <v>13787777.390000001</v>
      </c>
    </row>
    <row r="45" spans="1:10" ht="17.25" customHeight="1">
      <c r="A45" s="37" t="s">
        <v>52</v>
      </c>
      <c r="B45" s="24">
        <f t="shared" ref="B45:I45" si="10">ROUND(B26*B7,2)</f>
        <v>1413558.04</v>
      </c>
      <c r="C45" s="24">
        <f t="shared" si="10"/>
        <v>2013454.35</v>
      </c>
      <c r="D45" s="24">
        <f t="shared" si="10"/>
        <v>1992714.23</v>
      </c>
      <c r="E45" s="24">
        <f t="shared" si="10"/>
        <v>1222632.51</v>
      </c>
      <c r="F45" s="24">
        <f t="shared" si="10"/>
        <v>1310112.54</v>
      </c>
      <c r="G45" s="24">
        <f t="shared" si="10"/>
        <v>1941623.47</v>
      </c>
      <c r="H45" s="24">
        <f t="shared" si="10"/>
        <v>2560898.58</v>
      </c>
      <c r="I45" s="24">
        <f t="shared" si="10"/>
        <v>1293213.8600000001</v>
      </c>
      <c r="J45" s="24">
        <f t="shared" si="7"/>
        <v>13748207.58</v>
      </c>
    </row>
    <row r="46" spans="1:10" ht="17.25" customHeight="1">
      <c r="A46" s="37" t="s">
        <v>53</v>
      </c>
      <c r="B46" s="20">
        <v>0</v>
      </c>
      <c r="C46" s="24">
        <f>ROUND(C27*C7,2)</f>
        <v>4475.2700000000004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4475.2700000000004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36650.06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36650.06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-9824.4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-9824.4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8268.8799999999992</v>
      </c>
      <c r="J49" s="24">
        <f>SUM(B49:I49)</f>
        <v>8268.8799999999992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14971.12</v>
      </c>
      <c r="C52" s="39">
        <v>20363.47</v>
      </c>
      <c r="D52" s="39">
        <v>20341.77</v>
      </c>
      <c r="E52" s="39">
        <v>18898.900000000001</v>
      </c>
      <c r="F52" s="39">
        <v>19272</v>
      </c>
      <c r="G52" s="39">
        <v>17957.03</v>
      </c>
      <c r="H52" s="39">
        <v>25165.49</v>
      </c>
      <c r="I52" s="39">
        <v>13343.45</v>
      </c>
      <c r="J52" s="39">
        <f>SUM(B52:I52)</f>
        <v>150313.23000000001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+B57+B64+B87+B88</f>
        <v>-483995.51</v>
      </c>
      <c r="C56" s="38">
        <f t="shared" si="11"/>
        <v>-214114.1</v>
      </c>
      <c r="D56" s="38">
        <f t="shared" si="11"/>
        <v>-221022.37999999998</v>
      </c>
      <c r="E56" s="38">
        <f t="shared" si="11"/>
        <v>-151030.79</v>
      </c>
      <c r="F56" s="38">
        <f t="shared" si="11"/>
        <v>-469212.54</v>
      </c>
      <c r="G56" s="38">
        <f t="shared" si="11"/>
        <v>-501941.04000000004</v>
      </c>
      <c r="H56" s="38">
        <f t="shared" si="11"/>
        <v>-407088.04</v>
      </c>
      <c r="I56" s="38">
        <f t="shared" si="11"/>
        <v>-2240.1000000000058</v>
      </c>
      <c r="J56" s="38">
        <f t="shared" si="7"/>
        <v>-2450644.5</v>
      </c>
    </row>
    <row r="57" spans="1:10" ht="18.75" customHeight="1">
      <c r="A57" s="16" t="s">
        <v>86</v>
      </c>
      <c r="B57" s="38">
        <f t="shared" ref="B57:I57" si="12">B58+B59+B60+B61+B62+B63</f>
        <v>-470341.83</v>
      </c>
      <c r="C57" s="38">
        <f t="shared" si="12"/>
        <v>-194090.44</v>
      </c>
      <c r="D57" s="38">
        <f t="shared" si="12"/>
        <v>-232073.66999999998</v>
      </c>
      <c r="E57" s="38">
        <f t="shared" si="12"/>
        <v>-94740</v>
      </c>
      <c r="F57" s="38">
        <f t="shared" si="12"/>
        <v>-473172.39</v>
      </c>
      <c r="G57" s="38">
        <f t="shared" si="12"/>
        <v>-492393.64</v>
      </c>
      <c r="H57" s="38">
        <f t="shared" si="12"/>
        <v>-390818.73</v>
      </c>
      <c r="I57" s="38">
        <f t="shared" si="12"/>
        <v>-158646</v>
      </c>
      <c r="J57" s="38">
        <f t="shared" si="7"/>
        <v>-2506276.7000000002</v>
      </c>
    </row>
    <row r="58" spans="1:10" ht="18.75" customHeight="1">
      <c r="A58" s="12" t="s">
        <v>87</v>
      </c>
      <c r="B58" s="38">
        <f>-ROUND(B9*$D$3,2)</f>
        <v>-133560</v>
      </c>
      <c r="C58" s="38">
        <f t="shared" ref="C58:I58" si="13">-ROUND(C9*$D$3,2)</f>
        <v>-180327</v>
      </c>
      <c r="D58" s="38">
        <f t="shared" si="13"/>
        <v>-149481</v>
      </c>
      <c r="E58" s="38">
        <f t="shared" si="13"/>
        <v>-94740</v>
      </c>
      <c r="F58" s="38">
        <f t="shared" si="13"/>
        <v>-116895</v>
      </c>
      <c r="G58" s="38">
        <f t="shared" si="13"/>
        <v>-144414</v>
      </c>
      <c r="H58" s="38">
        <f t="shared" si="13"/>
        <v>-167139</v>
      </c>
      <c r="I58" s="38">
        <f t="shared" si="13"/>
        <v>-158646</v>
      </c>
      <c r="J58" s="38">
        <f t="shared" si="7"/>
        <v>-1145202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50">
        <v>-3498</v>
      </c>
      <c r="C60" s="50">
        <v>-1197</v>
      </c>
      <c r="D60" s="50">
        <v>-1446</v>
      </c>
      <c r="E60" s="20">
        <v>0</v>
      </c>
      <c r="F60" s="50">
        <v>-2019</v>
      </c>
      <c r="G60" s="50">
        <v>-1506</v>
      </c>
      <c r="H60" s="50">
        <v>-1146</v>
      </c>
      <c r="I60" s="20">
        <v>0</v>
      </c>
      <c r="J60" s="38">
        <f t="shared" si="7"/>
        <v>-10812</v>
      </c>
    </row>
    <row r="61" spans="1:10" ht="18.75" customHeight="1">
      <c r="A61" s="12" t="s">
        <v>63</v>
      </c>
      <c r="B61" s="50">
        <v>-1380</v>
      </c>
      <c r="C61" s="50">
        <v>-621</v>
      </c>
      <c r="D61" s="50">
        <v>-702</v>
      </c>
      <c r="E61" s="20">
        <v>0</v>
      </c>
      <c r="F61" s="50">
        <v>-1536</v>
      </c>
      <c r="G61" s="50">
        <v>-225</v>
      </c>
      <c r="H61" s="50">
        <v>-288</v>
      </c>
      <c r="I61" s="20">
        <v>0</v>
      </c>
      <c r="J61" s="38">
        <f t="shared" si="7"/>
        <v>-4752</v>
      </c>
    </row>
    <row r="62" spans="1:10" ht="18.75" customHeight="1">
      <c r="A62" s="12" t="s">
        <v>64</v>
      </c>
      <c r="B62" s="50">
        <v>-331707.83</v>
      </c>
      <c r="C62" s="50">
        <v>-11889.44</v>
      </c>
      <c r="D62" s="50">
        <v>-80444.67</v>
      </c>
      <c r="E62" s="20">
        <v>0</v>
      </c>
      <c r="F62" s="50">
        <v>-352554.39</v>
      </c>
      <c r="G62" s="50">
        <v>-346220.64</v>
      </c>
      <c r="H62" s="50">
        <v>-222217.73</v>
      </c>
      <c r="I62" s="20">
        <v>0</v>
      </c>
      <c r="J62" s="38">
        <f>SUM(B62:I62)</f>
        <v>-1345034.7000000002</v>
      </c>
    </row>
    <row r="63" spans="1:10" ht="18.75" customHeight="1">
      <c r="A63" s="12" t="s">
        <v>65</v>
      </c>
      <c r="B63" s="50">
        <v>-196</v>
      </c>
      <c r="C63" s="50">
        <v>-56</v>
      </c>
      <c r="D63" s="20">
        <v>0</v>
      </c>
      <c r="E63" s="20">
        <v>0</v>
      </c>
      <c r="F63" s="20">
        <v>-168</v>
      </c>
      <c r="G63" s="20">
        <v>-28</v>
      </c>
      <c r="H63" s="20">
        <v>-28</v>
      </c>
      <c r="I63" s="20">
        <v>0</v>
      </c>
      <c r="J63" s="38">
        <f t="shared" si="7"/>
        <v>-476</v>
      </c>
    </row>
    <row r="64" spans="1:10" ht="18.75" customHeight="1">
      <c r="A64" s="12" t="s">
        <v>91</v>
      </c>
      <c r="B64" s="50">
        <f>SUM(B65:B86)</f>
        <v>-13653.68</v>
      </c>
      <c r="C64" s="50">
        <f t="shared" ref="C64:I64" si="14">SUM(C65:C86)</f>
        <v>-20023.66</v>
      </c>
      <c r="D64" s="20">
        <f t="shared" si="14"/>
        <v>-19828.71</v>
      </c>
      <c r="E64" s="20">
        <f t="shared" si="14"/>
        <v>-56290.79</v>
      </c>
      <c r="F64" s="20">
        <f t="shared" si="14"/>
        <v>-14623.05</v>
      </c>
      <c r="G64" s="20">
        <f t="shared" si="14"/>
        <v>-18437.400000000001</v>
      </c>
      <c r="H64" s="20">
        <f t="shared" si="14"/>
        <v>-27539.31</v>
      </c>
      <c r="I64" s="20">
        <f t="shared" si="14"/>
        <v>-13473.1</v>
      </c>
      <c r="J64" s="38">
        <f t="shared" si="7"/>
        <v>-183869.7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-1067.75</v>
      </c>
      <c r="E67" s="38">
        <v>-1789.83</v>
      </c>
      <c r="F67" s="20">
        <v>0</v>
      </c>
      <c r="G67" s="38">
        <v>-380.65</v>
      </c>
      <c r="H67" s="20">
        <v>0</v>
      </c>
      <c r="I67" s="20">
        <v>0</v>
      </c>
      <c r="J67" s="38">
        <f t="shared" si="7"/>
        <v>-3238.23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1">
        <f t="shared" si="7"/>
        <v>-40000</v>
      </c>
    </row>
    <row r="69" spans="1:10" ht="18.75" customHeight="1">
      <c r="A69" s="37" t="s">
        <v>70</v>
      </c>
      <c r="B69" s="38">
        <v>-13653.68</v>
      </c>
      <c r="C69" s="38">
        <v>-19820.75</v>
      </c>
      <c r="D69" s="38">
        <v>-18737.349999999999</v>
      </c>
      <c r="E69" s="38">
        <v>-14500.96</v>
      </c>
      <c r="F69" s="38">
        <v>-13139.75</v>
      </c>
      <c r="G69" s="38">
        <v>-18056.75</v>
      </c>
      <c r="H69" s="38">
        <v>-27515.7</v>
      </c>
      <c r="I69" s="38">
        <v>-13473.1</v>
      </c>
      <c r="J69" s="51">
        <f t="shared" si="7"/>
        <v>-138898.03999999998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89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1" ht="18.75" customHeight="1">
      <c r="A81" s="12" t="s">
        <v>92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1" ht="18.75" customHeight="1">
      <c r="A82" s="12" t="s">
        <v>93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1" ht="18.75" customHeight="1">
      <c r="A83" s="12" t="s">
        <v>100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1" ht="18.75" customHeight="1">
      <c r="A84" s="12" t="s">
        <v>101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1" ht="18.75" customHeight="1">
      <c r="A85" s="12" t="s">
        <v>102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1" ht="18.75" customHeight="1">
      <c r="A86" s="12" t="s">
        <v>115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1" ht="18.75" customHeight="1">
      <c r="A87" s="16" t="s">
        <v>117</v>
      </c>
      <c r="B87" s="20">
        <v>0</v>
      </c>
      <c r="C87" s="20">
        <v>0</v>
      </c>
      <c r="D87" s="25">
        <v>30880</v>
      </c>
      <c r="E87" s="20">
        <v>0</v>
      </c>
      <c r="F87" s="25">
        <v>18582.900000000001</v>
      </c>
      <c r="G87" s="25">
        <v>8890</v>
      </c>
      <c r="H87" s="25">
        <v>11270</v>
      </c>
      <c r="I87" s="25">
        <v>169879</v>
      </c>
      <c r="J87" s="51">
        <f>SUM(B87:I87)</f>
        <v>239501.9</v>
      </c>
    </row>
    <row r="88" spans="1:11" ht="18.75" customHeight="1">
      <c r="A88" s="16" t="s">
        <v>99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1:11" ht="18.75" customHeight="1">
      <c r="A89" s="16"/>
      <c r="B89" s="21">
        <v>0</v>
      </c>
      <c r="C89" s="21">
        <v>0</v>
      </c>
      <c r="D89" s="21">
        <v>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f>SUM(B89:I89)</f>
        <v>0</v>
      </c>
    </row>
    <row r="90" spans="1:11" ht="18.75" customHeight="1">
      <c r="A90" s="16" t="s">
        <v>95</v>
      </c>
      <c r="B90" s="25">
        <f t="shared" ref="B90:I90" si="15">+B91+B92</f>
        <v>944533.64999999991</v>
      </c>
      <c r="C90" s="25">
        <f t="shared" si="15"/>
        <v>1824178.9900000002</v>
      </c>
      <c r="D90" s="25">
        <f t="shared" si="15"/>
        <v>1792033.62</v>
      </c>
      <c r="E90" s="25">
        <f t="shared" si="15"/>
        <v>1117326.28</v>
      </c>
      <c r="F90" s="25">
        <f t="shared" si="15"/>
        <v>860172</v>
      </c>
      <c r="G90" s="25">
        <f t="shared" si="15"/>
        <v>1457639.4600000002</v>
      </c>
      <c r="H90" s="25">
        <f t="shared" si="15"/>
        <v>2178976.0300000003</v>
      </c>
      <c r="I90" s="25">
        <f t="shared" si="15"/>
        <v>1312586.0899999999</v>
      </c>
      <c r="J90" s="51">
        <f>SUM(B90:I90)</f>
        <v>11487446.120000001</v>
      </c>
      <c r="K90" s="58"/>
    </row>
    <row r="91" spans="1:11" ht="18.75" customHeight="1">
      <c r="A91" s="16" t="s">
        <v>94</v>
      </c>
      <c r="B91" s="25">
        <f t="shared" ref="B91:I91" si="16">+B44+B57+B64+B87</f>
        <v>929562.52999999991</v>
      </c>
      <c r="C91" s="25">
        <f t="shared" si="16"/>
        <v>1803815.5200000003</v>
      </c>
      <c r="D91" s="25">
        <f t="shared" si="16"/>
        <v>1771691.85</v>
      </c>
      <c r="E91" s="25">
        <f t="shared" si="16"/>
        <v>1098427.3800000001</v>
      </c>
      <c r="F91" s="25">
        <f t="shared" si="16"/>
        <v>840900</v>
      </c>
      <c r="G91" s="25">
        <f t="shared" si="16"/>
        <v>1439682.4300000002</v>
      </c>
      <c r="H91" s="25">
        <f t="shared" si="16"/>
        <v>2153810.54</v>
      </c>
      <c r="I91" s="25">
        <f t="shared" si="16"/>
        <v>1299242.6399999999</v>
      </c>
      <c r="J91" s="51">
        <f>SUM(B91:I91)</f>
        <v>11337132.890000001</v>
      </c>
      <c r="K91" s="58"/>
    </row>
    <row r="92" spans="1:11" ht="18.75" customHeight="1">
      <c r="A92" s="16" t="s">
        <v>98</v>
      </c>
      <c r="B92" s="25">
        <f t="shared" ref="B92:I92" si="17">IF(+B52+B88+B93&lt;0,0,(B52+B88+B93))</f>
        <v>14971.12</v>
      </c>
      <c r="C92" s="25">
        <f t="shared" si="17"/>
        <v>20363.47</v>
      </c>
      <c r="D92" s="25">
        <f t="shared" si="17"/>
        <v>20341.77</v>
      </c>
      <c r="E92" s="25">
        <f t="shared" si="17"/>
        <v>18898.900000000001</v>
      </c>
      <c r="F92" s="25">
        <f t="shared" si="17"/>
        <v>19272</v>
      </c>
      <c r="G92" s="25">
        <f t="shared" si="17"/>
        <v>17957.03</v>
      </c>
      <c r="H92" s="25">
        <f t="shared" si="17"/>
        <v>25165.49</v>
      </c>
      <c r="I92" s="25">
        <f t="shared" si="17"/>
        <v>13343.45</v>
      </c>
      <c r="J92" s="51">
        <f>SUM(B92:I92)</f>
        <v>150313.23000000001</v>
      </c>
      <c r="K92" s="58"/>
    </row>
    <row r="93" spans="1:11" ht="18" customHeight="1">
      <c r="A93" s="16" t="s">
        <v>96</v>
      </c>
      <c r="B93" s="20">
        <v>0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1">
        <f>SUM(B93:I93)</f>
        <v>0</v>
      </c>
    </row>
    <row r="94" spans="1:11" ht="18.75" customHeight="1">
      <c r="A94" s="16" t="s">
        <v>97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</row>
    <row r="95" spans="1:11" ht="18.75" customHeight="1">
      <c r="A95" s="2"/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/>
    </row>
    <row r="96" spans="1:11" ht="18.75" customHeight="1">
      <c r="A96" s="40"/>
      <c r="B96" s="40"/>
      <c r="C96" s="40"/>
      <c r="D96" s="40"/>
      <c r="E96" s="40"/>
      <c r="F96" s="40"/>
      <c r="G96" s="40"/>
      <c r="H96" s="40"/>
      <c r="I96" s="40"/>
      <c r="J96" s="40"/>
    </row>
    <row r="97" spans="1:10" ht="18.75" customHeight="1">
      <c r="A97" s="8"/>
      <c r="B97" s="48">
        <v>0</v>
      </c>
      <c r="C97" s="48">
        <v>0</v>
      </c>
      <c r="D97" s="48">
        <v>0</v>
      </c>
      <c r="E97" s="48">
        <v>0</v>
      </c>
      <c r="F97" s="48">
        <v>0</v>
      </c>
      <c r="G97" s="48">
        <v>0</v>
      </c>
      <c r="H97" s="48">
        <v>0</v>
      </c>
      <c r="I97" s="48">
        <v>0</v>
      </c>
      <c r="J97" s="48"/>
    </row>
    <row r="98" spans="1:10" ht="18.75" customHeight="1">
      <c r="A98" s="26" t="s">
        <v>81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44">
        <f>SUM(J99:J117)</f>
        <v>11487446.119999999</v>
      </c>
    </row>
    <row r="99" spans="1:10" ht="18.75" customHeight="1">
      <c r="A99" s="27" t="s">
        <v>82</v>
      </c>
      <c r="B99" s="28">
        <v>119014.24</v>
      </c>
      <c r="C99" s="43">
        <v>0</v>
      </c>
      <c r="D99" s="43">
        <v>0</v>
      </c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4">
        <f t="shared" ref="J99:J117" si="18">SUM(B99:I99)</f>
        <v>119014.24</v>
      </c>
    </row>
    <row r="100" spans="1:10" ht="18.75" customHeight="1">
      <c r="A100" s="27" t="s">
        <v>83</v>
      </c>
      <c r="B100" s="28">
        <v>825519.41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4">
        <f t="shared" si="18"/>
        <v>825519.41</v>
      </c>
    </row>
    <row r="101" spans="1:10" ht="18.75" customHeight="1">
      <c r="A101" s="27" t="s">
        <v>84</v>
      </c>
      <c r="B101" s="43">
        <v>0</v>
      </c>
      <c r="C101" s="28">
        <f>+C90</f>
        <v>1824178.9900000002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4">
        <f t="shared" si="18"/>
        <v>1824178.9900000002</v>
      </c>
    </row>
    <row r="102" spans="1:10" ht="18.75" customHeight="1">
      <c r="A102" s="27" t="s">
        <v>85</v>
      </c>
      <c r="B102" s="43">
        <v>0</v>
      </c>
      <c r="C102" s="43">
        <v>0</v>
      </c>
      <c r="D102" s="28">
        <f>+D90</f>
        <v>1792033.62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4">
        <f t="shared" si="18"/>
        <v>1792033.62</v>
      </c>
    </row>
    <row r="103" spans="1:10" ht="18.75" customHeight="1">
      <c r="A103" s="27" t="s">
        <v>121</v>
      </c>
      <c r="B103" s="43">
        <v>0</v>
      </c>
      <c r="C103" s="43">
        <v>0</v>
      </c>
      <c r="D103" s="43">
        <v>0</v>
      </c>
      <c r="E103" s="28">
        <v>422565.01</v>
      </c>
      <c r="F103" s="43">
        <v>0</v>
      </c>
      <c r="G103" s="43">
        <v>0</v>
      </c>
      <c r="H103" s="43">
        <v>0</v>
      </c>
      <c r="I103" s="43">
        <v>0</v>
      </c>
      <c r="J103" s="44">
        <f t="shared" si="18"/>
        <v>422565.01</v>
      </c>
    </row>
    <row r="104" spans="1:10" ht="18.75" customHeight="1">
      <c r="A104" s="27" t="s">
        <v>122</v>
      </c>
      <c r="B104" s="43">
        <v>0</v>
      </c>
      <c r="C104" s="43">
        <v>0</v>
      </c>
      <c r="D104" s="43">
        <v>0</v>
      </c>
      <c r="E104" s="28">
        <v>694761.27</v>
      </c>
      <c r="F104" s="43">
        <v>0</v>
      </c>
      <c r="G104" s="43">
        <v>0</v>
      </c>
      <c r="H104" s="43">
        <v>0</v>
      </c>
      <c r="I104" s="43">
        <v>0</v>
      </c>
      <c r="J104" s="44">
        <f t="shared" si="18"/>
        <v>694761.27</v>
      </c>
    </row>
    <row r="105" spans="1:10" ht="18.75" customHeight="1">
      <c r="A105" s="27" t="s">
        <v>123</v>
      </c>
      <c r="B105" s="43">
        <v>0</v>
      </c>
      <c r="C105" s="43">
        <v>0</v>
      </c>
      <c r="D105" s="43">
        <v>0</v>
      </c>
      <c r="E105" s="28">
        <v>0</v>
      </c>
      <c r="F105" s="43">
        <v>0</v>
      </c>
      <c r="G105" s="43">
        <v>0</v>
      </c>
      <c r="H105" s="43">
        <v>0</v>
      </c>
      <c r="I105" s="43">
        <v>0</v>
      </c>
      <c r="J105" s="44">
        <f t="shared" si="18"/>
        <v>0</v>
      </c>
    </row>
    <row r="106" spans="1:10" ht="18.75" customHeight="1">
      <c r="A106" s="27" t="s">
        <v>103</v>
      </c>
      <c r="B106" s="43">
        <v>0</v>
      </c>
      <c r="C106" s="43">
        <v>0</v>
      </c>
      <c r="D106" s="43">
        <v>0</v>
      </c>
      <c r="E106" s="43">
        <v>0</v>
      </c>
      <c r="F106" s="28">
        <f>+F90</f>
        <v>860172</v>
      </c>
      <c r="G106" s="43">
        <v>0</v>
      </c>
      <c r="H106" s="43">
        <v>0</v>
      </c>
      <c r="I106" s="43">
        <v>0</v>
      </c>
      <c r="J106" s="44">
        <f t="shared" si="18"/>
        <v>860172</v>
      </c>
    </row>
    <row r="107" spans="1:10" ht="18.75" customHeight="1">
      <c r="A107" s="27" t="s">
        <v>104</v>
      </c>
      <c r="B107" s="43">
        <v>0</v>
      </c>
      <c r="C107" s="43">
        <v>0</v>
      </c>
      <c r="D107" s="43">
        <v>0</v>
      </c>
      <c r="E107" s="43">
        <v>0</v>
      </c>
      <c r="F107" s="43">
        <v>0</v>
      </c>
      <c r="G107" s="28">
        <v>173912.78</v>
      </c>
      <c r="H107" s="43">
        <v>0</v>
      </c>
      <c r="I107" s="43">
        <v>0</v>
      </c>
      <c r="J107" s="44">
        <f t="shared" si="18"/>
        <v>173912.78</v>
      </c>
    </row>
    <row r="108" spans="1:10" ht="18.75" customHeight="1">
      <c r="A108" s="27" t="s">
        <v>105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28">
        <v>242934.31</v>
      </c>
      <c r="H108" s="43">
        <v>0</v>
      </c>
      <c r="I108" s="43">
        <v>0</v>
      </c>
      <c r="J108" s="44">
        <f t="shared" si="18"/>
        <v>242934.31</v>
      </c>
    </row>
    <row r="109" spans="1:10" ht="18.75" customHeight="1">
      <c r="A109" s="27" t="s">
        <v>106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28">
        <v>362705.17</v>
      </c>
      <c r="H109" s="43">
        <v>0</v>
      </c>
      <c r="I109" s="43">
        <v>0</v>
      </c>
      <c r="J109" s="44">
        <f t="shared" si="18"/>
        <v>362705.17</v>
      </c>
    </row>
    <row r="110" spans="1:10" ht="18.75" customHeight="1">
      <c r="A110" s="27" t="s">
        <v>107</v>
      </c>
      <c r="B110" s="43">
        <v>0</v>
      </c>
      <c r="C110" s="43">
        <v>0</v>
      </c>
      <c r="D110" s="43">
        <v>0</v>
      </c>
      <c r="E110" s="43">
        <v>0</v>
      </c>
      <c r="F110" s="43">
        <v>0</v>
      </c>
      <c r="G110" s="28">
        <v>678087.19</v>
      </c>
      <c r="H110" s="43">
        <v>0</v>
      </c>
      <c r="I110" s="43">
        <v>0</v>
      </c>
      <c r="J110" s="44">
        <f t="shared" si="18"/>
        <v>678087.19</v>
      </c>
    </row>
    <row r="111" spans="1:10" ht="18.75" customHeight="1">
      <c r="A111" s="27" t="s">
        <v>108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43">
        <v>0</v>
      </c>
      <c r="H111" s="28">
        <v>644185.91</v>
      </c>
      <c r="I111" s="43">
        <v>0</v>
      </c>
      <c r="J111" s="44">
        <f t="shared" si="18"/>
        <v>644185.91</v>
      </c>
    </row>
    <row r="112" spans="1:10" ht="18.75" customHeight="1">
      <c r="A112" s="27" t="s">
        <v>109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28">
        <v>50695.55</v>
      </c>
      <c r="I112" s="43">
        <v>0</v>
      </c>
      <c r="J112" s="44">
        <f t="shared" si="18"/>
        <v>50695.55</v>
      </c>
    </row>
    <row r="113" spans="1:10" ht="18.75" customHeight="1">
      <c r="A113" s="27" t="s">
        <v>110</v>
      </c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28">
        <v>353603.61</v>
      </c>
      <c r="I113" s="43">
        <v>0</v>
      </c>
      <c r="J113" s="44">
        <f t="shared" si="18"/>
        <v>353603.61</v>
      </c>
    </row>
    <row r="114" spans="1:10" ht="18.75" customHeight="1">
      <c r="A114" s="27" t="s">
        <v>111</v>
      </c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28">
        <v>263395.25</v>
      </c>
      <c r="I114" s="43">
        <v>0</v>
      </c>
      <c r="J114" s="44">
        <f t="shared" si="18"/>
        <v>263395.25</v>
      </c>
    </row>
    <row r="115" spans="1:10" ht="18.75" customHeight="1">
      <c r="A115" s="27" t="s">
        <v>112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28">
        <v>867095.72</v>
      </c>
      <c r="I115" s="43">
        <v>0</v>
      </c>
      <c r="J115" s="44">
        <f t="shared" si="18"/>
        <v>867095.72</v>
      </c>
    </row>
    <row r="116" spans="1:10" ht="18.75" customHeight="1">
      <c r="A116" s="27" t="s">
        <v>113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28">
        <v>474488.44</v>
      </c>
      <c r="J116" s="44">
        <f t="shared" si="18"/>
        <v>474488.44</v>
      </c>
    </row>
    <row r="117" spans="1:10" ht="18.75" customHeight="1">
      <c r="A117" s="29" t="s">
        <v>114</v>
      </c>
      <c r="B117" s="45">
        <v>0</v>
      </c>
      <c r="C117" s="45">
        <v>0</v>
      </c>
      <c r="D117" s="45">
        <v>0</v>
      </c>
      <c r="E117" s="45">
        <v>0</v>
      </c>
      <c r="F117" s="45">
        <v>0</v>
      </c>
      <c r="G117" s="45">
        <v>0</v>
      </c>
      <c r="H117" s="45">
        <v>0</v>
      </c>
      <c r="I117" s="46">
        <v>838097.65</v>
      </c>
      <c r="J117" s="47">
        <f t="shared" si="18"/>
        <v>838097.65</v>
      </c>
    </row>
    <row r="118" spans="1:10" ht="18.75" customHeight="1">
      <c r="A118" s="59" t="s">
        <v>118</v>
      </c>
      <c r="B118" s="54"/>
      <c r="C118" s="54"/>
      <c r="D118" s="54"/>
      <c r="E118" s="54"/>
      <c r="F118" s="54"/>
      <c r="G118" s="54"/>
      <c r="H118" s="54"/>
      <c r="I118" s="54"/>
      <c r="J118" s="55"/>
    </row>
    <row r="119" spans="1:10" ht="18.75" customHeight="1">
      <c r="A119" s="42" t="s">
        <v>119</v>
      </c>
    </row>
    <row r="120" spans="1:10" ht="18.75" customHeight="1">
      <c r="A120" s="42" t="s">
        <v>120</v>
      </c>
    </row>
    <row r="121" spans="1:10" ht="18.75" customHeight="1">
      <c r="A121" s="42"/>
    </row>
    <row r="122" spans="1:10" ht="18.75" customHeight="1">
      <c r="A122" s="41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s1212230</cp:lastModifiedBy>
  <cp:lastPrinted>2013-08-15T19:48:12Z</cp:lastPrinted>
  <dcterms:created xsi:type="dcterms:W3CDTF">2012-11-28T17:54:39Z</dcterms:created>
  <dcterms:modified xsi:type="dcterms:W3CDTF">2013-11-05T16:09:58Z</dcterms:modified>
</cp:coreProperties>
</file>