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9"/>
  <c r="B64"/>
  <c r="C64"/>
  <c r="D64"/>
  <c r="E64"/>
  <c r="F64"/>
  <c r="G64"/>
  <c r="H64"/>
  <c r="I64"/>
  <c r="J65"/>
  <c r="J66"/>
  <c r="J67"/>
  <c r="J68"/>
  <c r="J69"/>
  <c r="J89"/>
  <c r="B92"/>
  <c r="C92"/>
  <c r="D92"/>
  <c r="E92"/>
  <c r="F92"/>
  <c r="G92"/>
  <c r="H92"/>
  <c r="I92"/>
  <c r="J92"/>
  <c r="J93"/>
  <c r="J99"/>
  <c r="J100"/>
  <c r="J103"/>
  <c r="J104"/>
  <c r="J105"/>
  <c r="J107"/>
  <c r="J108"/>
  <c r="J109"/>
  <c r="J110"/>
  <c r="J111"/>
  <c r="J112"/>
  <c r="J113"/>
  <c r="J114"/>
  <c r="J115"/>
  <c r="J116"/>
  <c r="J117"/>
  <c r="J64" l="1"/>
  <c r="J58"/>
  <c r="H56"/>
  <c r="F56"/>
  <c r="D56"/>
  <c r="H8"/>
  <c r="H7" s="1"/>
  <c r="H45" s="1"/>
  <c r="H44" s="1"/>
  <c r="F8"/>
  <c r="F7" s="1"/>
  <c r="F45" s="1"/>
  <c r="F44" s="1"/>
  <c r="D8"/>
  <c r="D7" s="1"/>
  <c r="D45" s="1"/>
  <c r="D44" s="1"/>
  <c r="B8"/>
  <c r="I56"/>
  <c r="G56"/>
  <c r="E56"/>
  <c r="C56"/>
  <c r="I8"/>
  <c r="I7" s="1"/>
  <c r="I45" s="1"/>
  <c r="I44" s="1"/>
  <c r="G8"/>
  <c r="G7" s="1"/>
  <c r="G45" s="1"/>
  <c r="G44" s="1"/>
  <c r="E8"/>
  <c r="E7" s="1"/>
  <c r="C8"/>
  <c r="C7" s="1"/>
  <c r="J57"/>
  <c r="B56"/>
  <c r="J56" s="1"/>
  <c r="H43"/>
  <c r="H91"/>
  <c r="H90" s="1"/>
  <c r="F43"/>
  <c r="F91"/>
  <c r="F90" s="1"/>
  <c r="F106" s="1"/>
  <c r="J106" s="1"/>
  <c r="D43"/>
  <c r="D91"/>
  <c r="D90" s="1"/>
  <c r="D102" s="1"/>
  <c r="J102" s="1"/>
  <c r="J8"/>
  <c r="J7" s="1"/>
  <c r="B7"/>
  <c r="B45" s="1"/>
  <c r="I43"/>
  <c r="I91"/>
  <c r="I90" s="1"/>
  <c r="G43"/>
  <c r="G91"/>
  <c r="G90" s="1"/>
  <c r="E48"/>
  <c r="J48" s="1"/>
  <c r="E45"/>
  <c r="E44" s="1"/>
  <c r="C45"/>
  <c r="C46"/>
  <c r="J46" s="1"/>
  <c r="J9"/>
  <c r="C44" l="1"/>
  <c r="E43"/>
  <c r="E91"/>
  <c r="E90" s="1"/>
  <c r="J45"/>
  <c r="J44" s="1"/>
  <c r="B44"/>
  <c r="B43" l="1"/>
  <c r="B91"/>
  <c r="C43"/>
  <c r="C91"/>
  <c r="C90" s="1"/>
  <c r="C101" s="1"/>
  <c r="J101" s="1"/>
  <c r="J98" s="1"/>
  <c r="J43" l="1"/>
  <c r="J91"/>
  <c r="B90"/>
  <c r="J90" s="1"/>
</calcChain>
</file>

<file path=xl/sharedStrings.xml><?xml version="1.0" encoding="utf-8"?>
<sst xmlns="http://schemas.openxmlformats.org/spreadsheetml/2006/main" count="121" uniqueCount="121">
  <si>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</si>
  <si>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</si>
  <si>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</si>
  <si>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</si>
  <si>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</si>
  <si>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</si>
  <si>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</si>
  <si>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</si>
  <si>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</si>
  <si>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</si>
  <si>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</si>
  <si>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</si>
  <si>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</si>
  <si>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</si>
  <si>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</si>
  <si>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</si>
  <si>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</si>
  <si>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</si>
  <si>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</si>
  <si>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</si>
  <si>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</si>
  <si>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</si>
  <si>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</si>
  <si>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</si>
  <si>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</si>
  <si>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</si>
  <si>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</si>
  <si>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</si>
  <si>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</si>
  <si>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</si>
  <si>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</si>
  <si>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</si>
  <si>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</si>
  <si>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</si>
  <si>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</si>
  <si>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</si>
  <si>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</si>
  <si>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</si>
  <si>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</si>
  <si>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</si>
  <si>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</si>
  <si>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</si>
  <si>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</si>
  <si>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</si>
  <si>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</si>
  <si>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</si>
  <si>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</si>
  <si>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</si>
  <si>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</si>
  <si>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</si>
  <si>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</si>
  <si>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</si>
  <si>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</si>
  <si>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</si>
  <si>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</si>
  <si>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</si>
  <si>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</si>
  <si>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</si>
  <si>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</si>
  <si>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</si>
  <si>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</si>
  <si>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</si>
  <si>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</si>
  <si>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</si>
  <si>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</si>
  <si>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</si>
  <si>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</si>
  <si>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</si>
  <si>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</si>
  <si>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</si>
  <si>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</si>
  <si>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</si>
  <si>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</si>
  <si>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</si>
  <si>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</si>
  <si>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</si>
  <si>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</si>
  <si>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</si>
  <si>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</si>
  <si>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</si>
  <si>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</si>
  <si>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</si>
  <si>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</si>
  <si>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</si>
  <si>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</si>
  <si>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</si>
  <si>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</si>
  <si>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</si>
  <si>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</si>
  <si>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</si>
  <si>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</si>
  <si>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</si>
  <si>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</si>
  <si>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</si>
  <si>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</si>
  <si>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</si>
  <si>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</si>
  <si>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</si>
  <si>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</si>
  <si>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</si>
  <si>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</si>
  <si>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</si>
  <si>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</si>
  <si>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</si>
  <si>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</si>
  <si>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</si>
  <si>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</si>
  <si>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</si>
  <si>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</si>
  <si>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</si>
  <si>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</si>
  <si>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</si>
  <si>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</si>
  <si>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</si>
  <si>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</si>
  <si>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</si>
  <si>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6.2.22. Descumprimento de entrega Balancete Semestral</t>
  </si>
  <si>
    <t>OPERAÇÃO 22/10/13 - VENCIMENTO 29/10/13</t>
  </si>
  <si>
    <t>8.5. Área 4</t>
  </si>
  <si>
    <t>8.7. Área 4</t>
  </si>
  <si>
    <t>8.8.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</si>
</sst>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showGridLines="0" tabSelected="1" zoomScale="80" zoomScaleNormal="8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117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7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620674</v>
      </c>
      <c r="C7" s="9">
        <f t="shared" si="0"/>
        <v>785775</v>
      </c>
      <c r="D7" s="9">
        <f t="shared" si="0"/>
        <v>724803</v>
      </c>
      <c r="E7" s="9">
        <f t="shared" si="0"/>
        <v>461786</v>
      </c>
      <c r="F7" s="9">
        <f t="shared" si="0"/>
        <v>559211</v>
      </c>
      <c r="G7" s="9">
        <f t="shared" si="0"/>
        <v>796978</v>
      </c>
      <c r="H7" s="9">
        <f t="shared" si="0"/>
        <v>1232429</v>
      </c>
      <c r="I7" s="9">
        <f t="shared" si="0"/>
        <v>574541</v>
      </c>
      <c r="J7" s="9">
        <f t="shared" si="0"/>
        <v>5756197</v>
      </c>
      <c r="K7" s="56"/>
    </row>
    <row r="8" spans="1:12" ht="17.25" customHeight="1">
      <c r="A8" s="10" t="s">
        <v>33</v>
      </c>
      <c r="B8" s="11">
        <f>B9+B12</f>
        <v>367094</v>
      </c>
      <c r="C8" s="11">
        <f t="shared" ref="C8:I8" si="1">C9+C12</f>
        <v>476958</v>
      </c>
      <c r="D8" s="11">
        <f t="shared" si="1"/>
        <v>417909</v>
      </c>
      <c r="E8" s="11">
        <f t="shared" si="1"/>
        <v>261014</v>
      </c>
      <c r="F8" s="11">
        <f t="shared" si="1"/>
        <v>327600</v>
      </c>
      <c r="G8" s="11">
        <f t="shared" si="1"/>
        <v>447038</v>
      </c>
      <c r="H8" s="11">
        <f t="shared" si="1"/>
        <v>665605</v>
      </c>
      <c r="I8" s="11">
        <f t="shared" si="1"/>
        <v>351642</v>
      </c>
      <c r="J8" s="11">
        <f t="shared" ref="J8:J23" si="2">SUM(B8:I8)</f>
        <v>3314860</v>
      </c>
    </row>
    <row r="9" spans="1:12" ht="17.25" customHeight="1">
      <c r="A9" s="15" t="s">
        <v>18</v>
      </c>
      <c r="B9" s="13">
        <f>+B10+B11</f>
        <v>45369</v>
      </c>
      <c r="C9" s="13">
        <f t="shared" ref="C9:I9" si="3">+C10+C11</f>
        <v>62531</v>
      </c>
      <c r="D9" s="13">
        <f t="shared" si="3"/>
        <v>51033</v>
      </c>
      <c r="E9" s="13">
        <f t="shared" si="3"/>
        <v>32869</v>
      </c>
      <c r="F9" s="13">
        <f t="shared" si="3"/>
        <v>39860</v>
      </c>
      <c r="G9" s="13">
        <f t="shared" si="3"/>
        <v>48824</v>
      </c>
      <c r="H9" s="13">
        <f t="shared" si="3"/>
        <v>57894</v>
      </c>
      <c r="I9" s="13">
        <f t="shared" si="3"/>
        <v>54303</v>
      </c>
      <c r="J9" s="11">
        <f t="shared" si="2"/>
        <v>392683</v>
      </c>
    </row>
    <row r="10" spans="1:12" ht="17.25" customHeight="1">
      <c r="A10" s="31" t="s">
        <v>19</v>
      </c>
      <c r="B10" s="13">
        <v>45369</v>
      </c>
      <c r="C10" s="13">
        <v>62531</v>
      </c>
      <c r="D10" s="13">
        <v>51033</v>
      </c>
      <c r="E10" s="13">
        <v>32869</v>
      </c>
      <c r="F10" s="13">
        <v>39860</v>
      </c>
      <c r="G10" s="13">
        <v>48824</v>
      </c>
      <c r="H10" s="13">
        <v>57894</v>
      </c>
      <c r="I10" s="13">
        <v>54303</v>
      </c>
      <c r="J10" s="11">
        <f>SUM(B10:I10)</f>
        <v>392683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321725</v>
      </c>
      <c r="C12" s="17">
        <f t="shared" si="4"/>
        <v>414427</v>
      </c>
      <c r="D12" s="17">
        <f t="shared" si="4"/>
        <v>366876</v>
      </c>
      <c r="E12" s="17">
        <f t="shared" si="4"/>
        <v>228145</v>
      </c>
      <c r="F12" s="17">
        <f t="shared" si="4"/>
        <v>287740</v>
      </c>
      <c r="G12" s="17">
        <f t="shared" si="4"/>
        <v>398214</v>
      </c>
      <c r="H12" s="17">
        <f t="shared" si="4"/>
        <v>607711</v>
      </c>
      <c r="I12" s="17">
        <f t="shared" si="4"/>
        <v>297339</v>
      </c>
      <c r="J12" s="11">
        <f t="shared" si="2"/>
        <v>2922177</v>
      </c>
    </row>
    <row r="13" spans="1:12" ht="17.25" customHeight="1">
      <c r="A13" s="14" t="s">
        <v>21</v>
      </c>
      <c r="B13" s="13">
        <v>131758</v>
      </c>
      <c r="C13" s="13">
        <v>184153</v>
      </c>
      <c r="D13" s="13">
        <v>168846</v>
      </c>
      <c r="E13" s="13">
        <v>106999</v>
      </c>
      <c r="F13" s="13">
        <v>130763</v>
      </c>
      <c r="G13" s="13">
        <v>177082</v>
      </c>
      <c r="H13" s="13">
        <v>265904</v>
      </c>
      <c r="I13" s="13">
        <v>124313</v>
      </c>
      <c r="J13" s="11">
        <f t="shared" si="2"/>
        <v>1289818</v>
      </c>
      <c r="K13" s="56"/>
      <c r="L13" s="57"/>
    </row>
    <row r="14" spans="1:12" ht="17.25" customHeight="1">
      <c r="A14" s="14" t="s">
        <v>22</v>
      </c>
      <c r="B14" s="13">
        <v>136315</v>
      </c>
      <c r="C14" s="13">
        <v>156026</v>
      </c>
      <c r="D14" s="13">
        <v>138047</v>
      </c>
      <c r="E14" s="13">
        <v>83285</v>
      </c>
      <c r="F14" s="13">
        <v>113482</v>
      </c>
      <c r="G14" s="13">
        <v>159385</v>
      </c>
      <c r="H14" s="13">
        <v>262034</v>
      </c>
      <c r="I14" s="13">
        <v>125256</v>
      </c>
      <c r="J14" s="11">
        <f t="shared" si="2"/>
        <v>1173830</v>
      </c>
      <c r="K14" s="56"/>
    </row>
    <row r="15" spans="1:12" ht="17.25" customHeight="1">
      <c r="A15" s="14" t="s">
        <v>23</v>
      </c>
      <c r="B15" s="13">
        <v>53652</v>
      </c>
      <c r="C15" s="13">
        <v>74248</v>
      </c>
      <c r="D15" s="13">
        <v>59983</v>
      </c>
      <c r="E15" s="13">
        <v>37861</v>
      </c>
      <c r="F15" s="13">
        <v>43495</v>
      </c>
      <c r="G15" s="13">
        <v>61747</v>
      </c>
      <c r="H15" s="13">
        <v>79773</v>
      </c>
      <c r="I15" s="13">
        <v>47770</v>
      </c>
      <c r="J15" s="11">
        <f t="shared" si="2"/>
        <v>458529</v>
      </c>
    </row>
    <row r="16" spans="1:12" ht="17.25" customHeight="1">
      <c r="A16" s="16" t="s">
        <v>24</v>
      </c>
      <c r="B16" s="11">
        <f>+B17+B18+B19</f>
        <v>212460</v>
      </c>
      <c r="C16" s="11">
        <f t="shared" ref="C16:I16" si="5">+C17+C18+C19</f>
        <v>244297</v>
      </c>
      <c r="D16" s="11">
        <f t="shared" si="5"/>
        <v>235660</v>
      </c>
      <c r="E16" s="11">
        <f t="shared" si="5"/>
        <v>151015</v>
      </c>
      <c r="F16" s="11">
        <f t="shared" si="5"/>
        <v>184389</v>
      </c>
      <c r="G16" s="11">
        <f t="shared" si="5"/>
        <v>291740</v>
      </c>
      <c r="H16" s="11">
        <f t="shared" si="5"/>
        <v>502461</v>
      </c>
      <c r="I16" s="11">
        <f t="shared" si="5"/>
        <v>181882</v>
      </c>
      <c r="J16" s="11">
        <f t="shared" si="2"/>
        <v>2003904</v>
      </c>
    </row>
    <row r="17" spans="1:11" ht="17.25" customHeight="1">
      <c r="A17" s="12" t="s">
        <v>25</v>
      </c>
      <c r="B17" s="13">
        <v>101224</v>
      </c>
      <c r="C17" s="13">
        <v>130645</v>
      </c>
      <c r="D17" s="13">
        <v>127486</v>
      </c>
      <c r="E17" s="13">
        <v>81829</v>
      </c>
      <c r="F17" s="13">
        <v>97918</v>
      </c>
      <c r="G17" s="13">
        <v>151889</v>
      </c>
      <c r="H17" s="13">
        <v>249246</v>
      </c>
      <c r="I17" s="13">
        <v>94906</v>
      </c>
      <c r="J17" s="11">
        <f t="shared" si="2"/>
        <v>1035143</v>
      </c>
      <c r="K17" s="56"/>
    </row>
    <row r="18" spans="1:11" ht="17.25" customHeight="1">
      <c r="A18" s="12" t="s">
        <v>26</v>
      </c>
      <c r="B18" s="13">
        <v>81697</v>
      </c>
      <c r="C18" s="13">
        <v>79467</v>
      </c>
      <c r="D18" s="13">
        <v>76709</v>
      </c>
      <c r="E18" s="13">
        <v>48902</v>
      </c>
      <c r="F18" s="13">
        <v>64521</v>
      </c>
      <c r="G18" s="13">
        <v>104029</v>
      </c>
      <c r="H18" s="13">
        <v>198341</v>
      </c>
      <c r="I18" s="13">
        <v>64264</v>
      </c>
      <c r="J18" s="11">
        <f t="shared" si="2"/>
        <v>717930</v>
      </c>
      <c r="K18" s="56"/>
    </row>
    <row r="19" spans="1:11" ht="17.25" customHeight="1">
      <c r="A19" s="12" t="s">
        <v>27</v>
      </c>
      <c r="B19" s="13">
        <v>29539</v>
      </c>
      <c r="C19" s="13">
        <v>34185</v>
      </c>
      <c r="D19" s="13">
        <v>31465</v>
      </c>
      <c r="E19" s="13">
        <v>20284</v>
      </c>
      <c r="F19" s="13">
        <v>21950</v>
      </c>
      <c r="G19" s="13">
        <v>35822</v>
      </c>
      <c r="H19" s="13">
        <v>54874</v>
      </c>
      <c r="I19" s="13">
        <v>22712</v>
      </c>
      <c r="J19" s="11">
        <f t="shared" si="2"/>
        <v>250831</v>
      </c>
    </row>
    <row r="20" spans="1:11" ht="17.25" customHeight="1">
      <c r="A20" s="16" t="s">
        <v>28</v>
      </c>
      <c r="B20" s="13">
        <v>41120</v>
      </c>
      <c r="C20" s="13">
        <v>64520</v>
      </c>
      <c r="D20" s="13">
        <v>71234</v>
      </c>
      <c r="E20" s="13">
        <v>49757</v>
      </c>
      <c r="F20" s="13">
        <v>47222</v>
      </c>
      <c r="G20" s="13">
        <v>58200</v>
      </c>
      <c r="H20" s="13">
        <v>64363</v>
      </c>
      <c r="I20" s="13">
        <v>33205</v>
      </c>
      <c r="J20" s="11">
        <f t="shared" si="2"/>
        <v>429621</v>
      </c>
    </row>
    <row r="21" spans="1:11" ht="17.25" customHeight="1">
      <c r="A21" s="12" t="s">
        <v>29</v>
      </c>
      <c r="B21" s="13">
        <v>26317</v>
      </c>
      <c r="C21" s="13">
        <v>41293</v>
      </c>
      <c r="D21" s="13">
        <v>45590</v>
      </c>
      <c r="E21" s="13">
        <v>31844</v>
      </c>
      <c r="F21" s="13">
        <v>30222</v>
      </c>
      <c r="G21" s="13">
        <v>37248</v>
      </c>
      <c r="H21" s="13">
        <v>41192</v>
      </c>
      <c r="I21" s="13">
        <v>21251</v>
      </c>
      <c r="J21" s="11">
        <f t="shared" si="2"/>
        <v>274957</v>
      </c>
      <c r="K21" s="56"/>
    </row>
    <row r="22" spans="1:11" ht="17.25" customHeight="1">
      <c r="A22" s="12" t="s">
        <v>30</v>
      </c>
      <c r="B22" s="13">
        <v>14803</v>
      </c>
      <c r="C22" s="13">
        <v>23227</v>
      </c>
      <c r="D22" s="13">
        <v>25644</v>
      </c>
      <c r="E22" s="13">
        <v>17913</v>
      </c>
      <c r="F22" s="13">
        <v>17000</v>
      </c>
      <c r="G22" s="13">
        <v>20952</v>
      </c>
      <c r="H22" s="13">
        <v>23171</v>
      </c>
      <c r="I22" s="13">
        <v>11954</v>
      </c>
      <c r="J22" s="11">
        <f t="shared" si="2"/>
        <v>154664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7812</v>
      </c>
      <c r="J23" s="11">
        <f t="shared" si="2"/>
        <v>7812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8456.77</v>
      </c>
      <c r="J31" s="24">
        <f t="shared" ref="J31:J69" si="7">SUM(B31:I31)</f>
        <v>8456.77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1424459.7100000002</v>
      </c>
      <c r="C43" s="23">
        <f t="shared" ref="C43:I43" si="8">+C44+C52</f>
        <v>2055634.1099999999</v>
      </c>
      <c r="D43" s="23">
        <f t="shared" si="8"/>
        <v>1997241.95</v>
      </c>
      <c r="E43" s="23">
        <f t="shared" si="8"/>
        <v>1274892.0900000001</v>
      </c>
      <c r="F43" s="23">
        <f t="shared" si="8"/>
        <v>1326539.55</v>
      </c>
      <c r="G43" s="23">
        <f t="shared" si="8"/>
        <v>1936761.26</v>
      </c>
      <c r="H43" s="23">
        <f t="shared" si="8"/>
        <v>2577649.1900000004</v>
      </c>
      <c r="I43" s="23">
        <f t="shared" si="8"/>
        <v>1322446.1399999999</v>
      </c>
      <c r="J43" s="23">
        <f t="shared" si="7"/>
        <v>13915624</v>
      </c>
    </row>
    <row r="44" spans="1:10" ht="17.25" customHeight="1">
      <c r="A44" s="16" t="s">
        <v>51</v>
      </c>
      <c r="B44" s="24">
        <f>SUM(B45:B51)</f>
        <v>1409488.59</v>
      </c>
      <c r="C44" s="24">
        <f t="shared" ref="C44:J44" si="9">SUM(C45:C51)</f>
        <v>2035270.64</v>
      </c>
      <c r="D44" s="24">
        <f t="shared" si="9"/>
        <v>1976900.18</v>
      </c>
      <c r="E44" s="24">
        <f t="shared" si="9"/>
        <v>1256812.03</v>
      </c>
      <c r="F44" s="24">
        <f t="shared" si="9"/>
        <v>1307267.55</v>
      </c>
      <c r="G44" s="24">
        <f t="shared" si="9"/>
        <v>1918804.23</v>
      </c>
      <c r="H44" s="24">
        <f t="shared" si="9"/>
        <v>2552483.7000000002</v>
      </c>
      <c r="I44" s="24">
        <f t="shared" si="9"/>
        <v>1309102.69</v>
      </c>
      <c r="J44" s="24">
        <f t="shared" si="9"/>
        <v>13766129.609999999</v>
      </c>
    </row>
    <row r="45" spans="1:10" ht="17.25" customHeight="1">
      <c r="A45" s="37" t="s">
        <v>52</v>
      </c>
      <c r="B45" s="24">
        <f t="shared" ref="B45:I45" si="10">ROUND(B26*B7,2)</f>
        <v>1409488.59</v>
      </c>
      <c r="C45" s="24">
        <f t="shared" si="10"/>
        <v>2030756.91</v>
      </c>
      <c r="D45" s="24">
        <f t="shared" si="10"/>
        <v>1976900.18</v>
      </c>
      <c r="E45" s="24">
        <f t="shared" si="10"/>
        <v>1229828.48</v>
      </c>
      <c r="F45" s="24">
        <f t="shared" si="10"/>
        <v>1307267.55</v>
      </c>
      <c r="G45" s="24">
        <f t="shared" si="10"/>
        <v>1918804.23</v>
      </c>
      <c r="H45" s="24">
        <f t="shared" si="10"/>
        <v>2552483.7000000002</v>
      </c>
      <c r="I45" s="24">
        <f t="shared" si="10"/>
        <v>1300645.92</v>
      </c>
      <c r="J45" s="24">
        <f t="shared" si="7"/>
        <v>13726175.560000001</v>
      </c>
    </row>
    <row r="46" spans="1:10" ht="17.25" customHeight="1">
      <c r="A46" s="37" t="s">
        <v>53</v>
      </c>
      <c r="B46" s="20">
        <v>0</v>
      </c>
      <c r="C46" s="24">
        <f>ROUND(C27*C7,2)</f>
        <v>4513.7299999999996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4513.7299999999996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36865.769999999997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36865.769999999997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-9882.2199999999993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-9882.2199999999993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8456.77</v>
      </c>
      <c r="J49" s="24">
        <f>SUM(B49:I49)</f>
        <v>8456.77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18080.060000000001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149494.39000000001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+B57+B64+B87+B88</f>
        <v>-149760.68</v>
      </c>
      <c r="C56" s="38">
        <f t="shared" si="11"/>
        <v>-207616.66</v>
      </c>
      <c r="D56" s="38">
        <f t="shared" si="11"/>
        <v>-172927.71</v>
      </c>
      <c r="E56" s="38">
        <f t="shared" si="11"/>
        <v>-154897.79</v>
      </c>
      <c r="F56" s="38">
        <f t="shared" si="11"/>
        <v>-134203.04999999999</v>
      </c>
      <c r="G56" s="38">
        <f t="shared" si="11"/>
        <v>-164909.4</v>
      </c>
      <c r="H56" s="38">
        <f t="shared" si="11"/>
        <v>-201221.31</v>
      </c>
      <c r="I56" s="38">
        <f t="shared" si="11"/>
        <v>-176382.1</v>
      </c>
      <c r="J56" s="38">
        <f t="shared" si="7"/>
        <v>-1361918.7</v>
      </c>
    </row>
    <row r="57" spans="1:10" ht="18.75" customHeight="1">
      <c r="A57" s="16" t="s">
        <v>86</v>
      </c>
      <c r="B57" s="38">
        <f t="shared" ref="B57:I57" si="12">B58+B59+B60+B61+B62+B63</f>
        <v>-136107</v>
      </c>
      <c r="C57" s="38">
        <f t="shared" si="12"/>
        <v>-187593</v>
      </c>
      <c r="D57" s="38">
        <f t="shared" si="12"/>
        <v>-153099</v>
      </c>
      <c r="E57" s="38">
        <f t="shared" si="12"/>
        <v>-98607</v>
      </c>
      <c r="F57" s="38">
        <f t="shared" si="12"/>
        <v>-119580</v>
      </c>
      <c r="G57" s="38">
        <f t="shared" si="12"/>
        <v>-146472</v>
      </c>
      <c r="H57" s="38">
        <f t="shared" si="12"/>
        <v>-173682</v>
      </c>
      <c r="I57" s="38">
        <f t="shared" si="12"/>
        <v>-162909</v>
      </c>
      <c r="J57" s="38">
        <f t="shared" si="7"/>
        <v>-1178049</v>
      </c>
    </row>
    <row r="58" spans="1:10" ht="18.75" customHeight="1">
      <c r="A58" s="12" t="s">
        <v>87</v>
      </c>
      <c r="B58" s="38">
        <f>-ROUND(B9*$D$3,2)</f>
        <v>-136107</v>
      </c>
      <c r="C58" s="38">
        <f t="shared" ref="C58:I58" si="13">-ROUND(C9*$D$3,2)</f>
        <v>-187593</v>
      </c>
      <c r="D58" s="38">
        <f t="shared" si="13"/>
        <v>-153099</v>
      </c>
      <c r="E58" s="38">
        <f t="shared" si="13"/>
        <v>-98607</v>
      </c>
      <c r="F58" s="38">
        <f t="shared" si="13"/>
        <v>-119580</v>
      </c>
      <c r="G58" s="38">
        <f t="shared" si="13"/>
        <v>-146472</v>
      </c>
      <c r="H58" s="38">
        <f t="shared" si="13"/>
        <v>-173682</v>
      </c>
      <c r="I58" s="38">
        <f t="shared" si="13"/>
        <v>-162909</v>
      </c>
      <c r="J58" s="38">
        <f t="shared" si="7"/>
        <v>-1178049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63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64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65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2" t="s">
        <v>91</v>
      </c>
      <c r="B64" s="50">
        <f>SUM(B65:B86)</f>
        <v>-13653.68</v>
      </c>
      <c r="C64" s="50">
        <f t="shared" ref="C64:I64" si="14">SUM(C65:C86)</f>
        <v>-20023.66</v>
      </c>
      <c r="D64" s="20">
        <f t="shared" si="14"/>
        <v>-19828.71</v>
      </c>
      <c r="E64" s="20">
        <f t="shared" si="14"/>
        <v>-56290.79</v>
      </c>
      <c r="F64" s="20">
        <f t="shared" si="14"/>
        <v>-14623.05</v>
      </c>
      <c r="G64" s="20">
        <f t="shared" si="14"/>
        <v>-18437.400000000001</v>
      </c>
      <c r="H64" s="20">
        <f t="shared" si="14"/>
        <v>-27539.31</v>
      </c>
      <c r="I64" s="20">
        <f t="shared" si="14"/>
        <v>-13473.1</v>
      </c>
      <c r="J64" s="38">
        <f t="shared" si="7"/>
        <v>-183869.7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7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1">
        <f t="shared" si="7"/>
        <v>-40000</v>
      </c>
    </row>
    <row r="69" spans="1:10" ht="18.75" customHeight="1">
      <c r="A69" s="37" t="s">
        <v>70</v>
      </c>
      <c r="B69" s="38">
        <v>-13653.68</v>
      </c>
      <c r="C69" s="38">
        <v>-19820.75</v>
      </c>
      <c r="D69" s="38">
        <v>-18737.349999999999</v>
      </c>
      <c r="E69" s="38">
        <v>-14500.96</v>
      </c>
      <c r="F69" s="38">
        <v>-13139.75</v>
      </c>
      <c r="G69" s="38">
        <v>-18056.75</v>
      </c>
      <c r="H69" s="38">
        <v>-27515.7</v>
      </c>
      <c r="I69" s="38">
        <v>-13473.1</v>
      </c>
      <c r="J69" s="51">
        <f t="shared" si="7"/>
        <v>-138898.03999999998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116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6" t="s">
        <v>115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1" ht="18.75" customHeight="1">
      <c r="A88" s="16" t="s">
        <v>99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/>
      <c r="B89" s="21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f>SUM(B89:I89)</f>
        <v>0</v>
      </c>
    </row>
    <row r="90" spans="1:11" ht="18.75" customHeight="1">
      <c r="A90" s="16" t="s">
        <v>95</v>
      </c>
      <c r="B90" s="25">
        <f t="shared" ref="B90:I90" si="15">+B91+B92</f>
        <v>1274699.0300000003</v>
      </c>
      <c r="C90" s="25">
        <f t="shared" si="15"/>
        <v>1848017.45</v>
      </c>
      <c r="D90" s="25">
        <f t="shared" si="15"/>
        <v>1824314.24</v>
      </c>
      <c r="E90" s="25">
        <f t="shared" si="15"/>
        <v>1119994.3</v>
      </c>
      <c r="F90" s="25">
        <f t="shared" si="15"/>
        <v>1192336.5</v>
      </c>
      <c r="G90" s="25">
        <f t="shared" si="15"/>
        <v>1771851.86</v>
      </c>
      <c r="H90" s="25">
        <f t="shared" si="15"/>
        <v>2376427.8800000004</v>
      </c>
      <c r="I90" s="25">
        <f t="shared" si="15"/>
        <v>1146064.0399999998</v>
      </c>
      <c r="J90" s="51">
        <f>SUM(B90:I90)</f>
        <v>12553705.300000001</v>
      </c>
      <c r="K90" s="58"/>
    </row>
    <row r="91" spans="1:11" ht="18.75" customHeight="1">
      <c r="A91" s="16" t="s">
        <v>94</v>
      </c>
      <c r="B91" s="25">
        <f t="shared" ref="B91:I91" si="16">+B44+B57+B64+B87</f>
        <v>1259727.9100000001</v>
      </c>
      <c r="C91" s="25">
        <f t="shared" si="16"/>
        <v>1827653.98</v>
      </c>
      <c r="D91" s="25">
        <f t="shared" si="16"/>
        <v>1803972.47</v>
      </c>
      <c r="E91" s="25">
        <f t="shared" si="16"/>
        <v>1101914.24</v>
      </c>
      <c r="F91" s="25">
        <f t="shared" si="16"/>
        <v>1173064.5</v>
      </c>
      <c r="G91" s="25">
        <f t="shared" si="16"/>
        <v>1753894.83</v>
      </c>
      <c r="H91" s="25">
        <f t="shared" si="16"/>
        <v>2351262.39</v>
      </c>
      <c r="I91" s="25">
        <f t="shared" si="16"/>
        <v>1132720.5899999999</v>
      </c>
      <c r="J91" s="51">
        <f>SUM(B91:I91)</f>
        <v>12404210.91</v>
      </c>
      <c r="K91" s="58"/>
    </row>
    <row r="92" spans="1:11" ht="18.75" customHeight="1">
      <c r="A92" s="16" t="s">
        <v>98</v>
      </c>
      <c r="B92" s="25">
        <f t="shared" ref="B92:I92" si="17">IF(+B52+B88+B93&lt;0,0,(B52+B88+B93))</f>
        <v>14971.12</v>
      </c>
      <c r="C92" s="25">
        <f t="shared" si="17"/>
        <v>20363.47</v>
      </c>
      <c r="D92" s="25">
        <f t="shared" si="17"/>
        <v>20341.77</v>
      </c>
      <c r="E92" s="25">
        <f t="shared" si="17"/>
        <v>18080.060000000001</v>
      </c>
      <c r="F92" s="25">
        <f t="shared" si="17"/>
        <v>19272</v>
      </c>
      <c r="G92" s="25">
        <f t="shared" si="17"/>
        <v>17957.03</v>
      </c>
      <c r="H92" s="25">
        <f t="shared" si="17"/>
        <v>25165.49</v>
      </c>
      <c r="I92" s="25">
        <f t="shared" si="17"/>
        <v>13343.45</v>
      </c>
      <c r="J92" s="51">
        <f>SUM(B92:I92)</f>
        <v>149494.39000000001</v>
      </c>
      <c r="K92" s="58"/>
    </row>
    <row r="93" spans="1:11" ht="18" customHeight="1">
      <c r="A93" s="16" t="s">
        <v>96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1">
        <f>SUM(B93:I93)</f>
        <v>0</v>
      </c>
    </row>
    <row r="94" spans="1:11" ht="18.75" customHeight="1">
      <c r="A94" s="16" t="s">
        <v>97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1:11" ht="18.75" customHeight="1">
      <c r="A95" s="2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/>
    </row>
    <row r="96" spans="1:11" ht="18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8.75" customHeight="1">
      <c r="A97" s="8"/>
      <c r="B97" s="48"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/>
    </row>
    <row r="98" spans="1:10" ht="18.75" customHeight="1">
      <c r="A98" s="26" t="s">
        <v>81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44">
        <f>SUM(J99:J117)</f>
        <v>12553705.309999999</v>
      </c>
    </row>
    <row r="99" spans="1:10" ht="18.75" customHeight="1">
      <c r="A99" s="27" t="s">
        <v>82</v>
      </c>
      <c r="B99" s="28">
        <v>158221.59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4">
        <f t="shared" ref="J99:J117" si="18">SUM(B99:I99)</f>
        <v>158221.59</v>
      </c>
    </row>
    <row r="100" spans="1:10" ht="18.75" customHeight="1">
      <c r="A100" s="27" t="s">
        <v>83</v>
      </c>
      <c r="B100" s="28">
        <v>1116477.4399999999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si="18"/>
        <v>1116477.4399999999</v>
      </c>
    </row>
    <row r="101" spans="1:10" ht="18.75" customHeight="1">
      <c r="A101" s="27" t="s">
        <v>84</v>
      </c>
      <c r="B101" s="43">
        <v>0</v>
      </c>
      <c r="C101" s="28">
        <f>+C90</f>
        <v>1848017.45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18"/>
        <v>1848017.45</v>
      </c>
    </row>
    <row r="102" spans="1:10" ht="18.75" customHeight="1">
      <c r="A102" s="27" t="s">
        <v>85</v>
      </c>
      <c r="B102" s="43">
        <v>0</v>
      </c>
      <c r="C102" s="43">
        <v>0</v>
      </c>
      <c r="D102" s="28">
        <f>+D90</f>
        <v>1824314.24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18"/>
        <v>1824314.24</v>
      </c>
    </row>
    <row r="103" spans="1:10" ht="18.75" customHeight="1">
      <c r="A103" s="27" t="s">
        <v>118</v>
      </c>
      <c r="B103" s="43">
        <v>0</v>
      </c>
      <c r="C103" s="43">
        <v>0</v>
      </c>
      <c r="D103" s="43">
        <v>0</v>
      </c>
      <c r="E103" s="28">
        <v>427763.1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18"/>
        <v>427763.1</v>
      </c>
    </row>
    <row r="104" spans="1:10" ht="18.75" customHeight="1">
      <c r="A104" s="27" t="s">
        <v>119</v>
      </c>
      <c r="B104" s="43">
        <v>0</v>
      </c>
      <c r="C104" s="43">
        <v>0</v>
      </c>
      <c r="D104" s="43">
        <v>0</v>
      </c>
      <c r="E104" s="28">
        <v>692231.19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18"/>
        <v>692231.19</v>
      </c>
    </row>
    <row r="105" spans="1:10" ht="18.75" customHeight="1">
      <c r="A105" s="27" t="s">
        <v>120</v>
      </c>
      <c r="B105" s="43">
        <v>0</v>
      </c>
      <c r="C105" s="43">
        <v>0</v>
      </c>
      <c r="D105" s="43">
        <v>0</v>
      </c>
      <c r="E105" s="28">
        <v>0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18"/>
        <v>0</v>
      </c>
    </row>
    <row r="106" spans="1:10" ht="18.75" customHeight="1">
      <c r="A106" s="27" t="s">
        <v>103</v>
      </c>
      <c r="B106" s="43">
        <v>0</v>
      </c>
      <c r="C106" s="43">
        <v>0</v>
      </c>
      <c r="D106" s="43">
        <v>0</v>
      </c>
      <c r="E106" s="43">
        <v>0</v>
      </c>
      <c r="F106" s="28">
        <f>+F90</f>
        <v>1192336.5</v>
      </c>
      <c r="G106" s="43">
        <v>0</v>
      </c>
      <c r="H106" s="43">
        <v>0</v>
      </c>
      <c r="I106" s="43">
        <v>0</v>
      </c>
      <c r="J106" s="44">
        <f t="shared" si="18"/>
        <v>1192336.5</v>
      </c>
    </row>
    <row r="107" spans="1:10" ht="18.75" customHeight="1">
      <c r="A107" s="27" t="s">
        <v>104</v>
      </c>
      <c r="B107" s="43">
        <v>0</v>
      </c>
      <c r="C107" s="43">
        <v>0</v>
      </c>
      <c r="D107" s="43">
        <v>0</v>
      </c>
      <c r="E107" s="43">
        <v>0</v>
      </c>
      <c r="F107" s="43">
        <v>0</v>
      </c>
      <c r="G107" s="28">
        <v>245658.29</v>
      </c>
      <c r="H107" s="43">
        <v>0</v>
      </c>
      <c r="I107" s="43">
        <v>0</v>
      </c>
      <c r="J107" s="44">
        <f t="shared" si="18"/>
        <v>245658.29</v>
      </c>
    </row>
    <row r="108" spans="1:10" ht="18.75" customHeight="1">
      <c r="A108" s="27" t="s">
        <v>105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345318.38</v>
      </c>
      <c r="H108" s="43">
        <v>0</v>
      </c>
      <c r="I108" s="43">
        <v>0</v>
      </c>
      <c r="J108" s="44">
        <f t="shared" si="18"/>
        <v>345318.38</v>
      </c>
    </row>
    <row r="109" spans="1:10" ht="18.75" customHeight="1">
      <c r="A109" s="27" t="s">
        <v>106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513350.41</v>
      </c>
      <c r="H109" s="43">
        <v>0</v>
      </c>
      <c r="I109" s="43">
        <v>0</v>
      </c>
      <c r="J109" s="44">
        <f t="shared" si="18"/>
        <v>513350.41</v>
      </c>
    </row>
    <row r="110" spans="1:10" ht="18.75" customHeight="1">
      <c r="A110" s="27" t="s">
        <v>107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667524.79</v>
      </c>
      <c r="H110" s="43">
        <v>0</v>
      </c>
      <c r="I110" s="43">
        <v>0</v>
      </c>
      <c r="J110" s="44">
        <f t="shared" si="18"/>
        <v>667524.79</v>
      </c>
    </row>
    <row r="111" spans="1:10" ht="18.75" customHeight="1">
      <c r="A111" s="27" t="s">
        <v>108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28">
        <v>695680.53</v>
      </c>
      <c r="I111" s="43">
        <v>0</v>
      </c>
      <c r="J111" s="44">
        <f t="shared" si="18"/>
        <v>695680.53</v>
      </c>
    </row>
    <row r="112" spans="1:10" ht="18.75" customHeight="1">
      <c r="A112" s="27" t="s">
        <v>109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54870</v>
      </c>
      <c r="I112" s="43">
        <v>0</v>
      </c>
      <c r="J112" s="44">
        <f t="shared" si="18"/>
        <v>54870</v>
      </c>
    </row>
    <row r="113" spans="1:10" ht="18.75" customHeight="1">
      <c r="A113" s="27" t="s">
        <v>110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391442.67</v>
      </c>
      <c r="I113" s="43">
        <v>0</v>
      </c>
      <c r="J113" s="44">
        <f t="shared" si="18"/>
        <v>391442.67</v>
      </c>
    </row>
    <row r="114" spans="1:10" ht="18.75" customHeight="1">
      <c r="A114" s="27" t="s">
        <v>111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334597.53000000003</v>
      </c>
      <c r="I114" s="43">
        <v>0</v>
      </c>
      <c r="J114" s="44">
        <f t="shared" si="18"/>
        <v>334597.53000000003</v>
      </c>
    </row>
    <row r="115" spans="1:10" ht="18.75" customHeight="1">
      <c r="A115" s="27" t="s">
        <v>112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899837.15</v>
      </c>
      <c r="I115" s="43">
        <v>0</v>
      </c>
      <c r="J115" s="44">
        <f t="shared" si="18"/>
        <v>899837.15</v>
      </c>
    </row>
    <row r="116" spans="1:10" ht="18.75" customHeight="1">
      <c r="A116" s="27" t="s">
        <v>113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28">
        <v>415082.01</v>
      </c>
      <c r="J116" s="44">
        <f t="shared" si="18"/>
        <v>415082.01</v>
      </c>
    </row>
    <row r="117" spans="1:10" ht="18.75" customHeight="1">
      <c r="A117" s="29" t="s">
        <v>114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6">
        <v>730982.04</v>
      </c>
      <c r="J117" s="47">
        <f t="shared" si="18"/>
        <v>730982.04</v>
      </c>
    </row>
    <row r="118" spans="1:10" ht="18.75" customHeight="1">
      <c r="A118" s="42"/>
      <c r="B118" s="54"/>
      <c r="C118" s="54"/>
      <c r="D118" s="54"/>
      <c r="E118" s="54"/>
      <c r="F118" s="54"/>
      <c r="G118" s="54"/>
      <c r="H118" s="54"/>
      <c r="I118" s="54"/>
      <c r="J118" s="55"/>
    </row>
    <row r="119" spans="1:10" ht="18.75" customHeight="1">
      <c r="A119" s="42"/>
    </row>
    <row r="120" spans="1:10" ht="18.75" customHeight="1">
      <c r="A120" s="42"/>
    </row>
    <row r="121" spans="1:10" ht="18.75" customHeight="1">
      <c r="A121" s="42"/>
    </row>
    <row r="122" spans="1:10" ht="18.75" customHeight="1">
      <c r="A122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2013-08-15T19:48:12Z</cp:lastPrinted>
  <dcterms:created xsi:type="dcterms:W3CDTF">2012-11-28T17:54:39Z</dcterms:created>
  <dcterms:modified xsi:type="dcterms:W3CDTF">2013-11-05T16:09:39Z</dcterms:modified>
</cp:coreProperties>
</file>