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7" i="8"/>
  <c r="J77"/>
  <c r="B9"/>
  <c r="C9"/>
  <c r="D9"/>
  <c r="E9"/>
  <c r="F9"/>
  <c r="G9"/>
  <c r="H9"/>
  <c r="I9"/>
  <c r="J9"/>
  <c r="J10"/>
  <c r="J11"/>
  <c r="B12"/>
  <c r="C12"/>
  <c r="D12"/>
  <c r="E12"/>
  <c r="F12"/>
  <c r="G12"/>
  <c r="J12" s="1"/>
  <c r="H12"/>
  <c r="I12"/>
  <c r="J13"/>
  <c r="J14"/>
  <c r="J15"/>
  <c r="B16"/>
  <c r="C16"/>
  <c r="D16"/>
  <c r="E16"/>
  <c r="F16"/>
  <c r="G16"/>
  <c r="H16"/>
  <c r="I16"/>
  <c r="J16"/>
  <c r="J17"/>
  <c r="J18"/>
  <c r="J19"/>
  <c r="J20"/>
  <c r="J21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9"/>
  <c r="B92"/>
  <c r="C92"/>
  <c r="D92"/>
  <c r="E92"/>
  <c r="F92"/>
  <c r="G92"/>
  <c r="H92"/>
  <c r="I92"/>
  <c r="J92"/>
  <c r="J93"/>
  <c r="J99"/>
  <c r="J100"/>
  <c r="J103"/>
  <c r="J104"/>
  <c r="J105"/>
  <c r="J107"/>
  <c r="J108"/>
  <c r="J109"/>
  <c r="J110"/>
  <c r="J111"/>
  <c r="J112"/>
  <c r="J113"/>
  <c r="J114"/>
  <c r="J115"/>
  <c r="J116"/>
  <c r="J117"/>
  <c r="I56" l="1"/>
  <c r="G56"/>
  <c r="H8"/>
  <c r="H7" s="1"/>
  <c r="H45" s="1"/>
  <c r="H44" s="1"/>
  <c r="F8"/>
  <c r="F7" s="1"/>
  <c r="F45" s="1"/>
  <c r="F44" s="1"/>
  <c r="D8"/>
  <c r="D7" s="1"/>
  <c r="D45" s="1"/>
  <c r="D44" s="1"/>
  <c r="B8"/>
  <c r="H56"/>
  <c r="F56"/>
  <c r="D56"/>
  <c r="I8"/>
  <c r="I7" s="1"/>
  <c r="I45" s="1"/>
  <c r="I44" s="1"/>
  <c r="G8"/>
  <c r="G7" s="1"/>
  <c r="G45" s="1"/>
  <c r="G44" s="1"/>
  <c r="E8"/>
  <c r="E7" s="1"/>
  <c r="C8"/>
  <c r="C7" s="1"/>
  <c r="J64"/>
  <c r="C56"/>
  <c r="E56"/>
  <c r="H43"/>
  <c r="H91"/>
  <c r="H90" s="1"/>
  <c r="F43"/>
  <c r="F91"/>
  <c r="F90" s="1"/>
  <c r="F106" s="1"/>
  <c r="J106" s="1"/>
  <c r="D43"/>
  <c r="D91"/>
  <c r="D90" s="1"/>
  <c r="D102" s="1"/>
  <c r="J102" s="1"/>
  <c r="J8"/>
  <c r="J7" s="1"/>
  <c r="B7"/>
  <c r="B45" s="1"/>
  <c r="J57"/>
  <c r="B56"/>
  <c r="J56" s="1"/>
  <c r="I43"/>
  <c r="I91"/>
  <c r="I90" s="1"/>
  <c r="G43"/>
  <c r="G91"/>
  <c r="G90" s="1"/>
  <c r="E48"/>
  <c r="J48" s="1"/>
  <c r="E45"/>
  <c r="C45"/>
  <c r="C46"/>
  <c r="J46" s="1"/>
  <c r="C44" l="1"/>
  <c r="C43" s="1"/>
  <c r="E44"/>
  <c r="J45"/>
  <c r="J44" s="1"/>
  <c r="B44"/>
  <c r="C91" l="1"/>
  <c r="C90" s="1"/>
  <c r="C101" s="1"/>
  <c r="J101" s="1"/>
  <c r="J98" s="1"/>
  <c r="B43"/>
  <c r="B91"/>
  <c r="E43"/>
  <c r="E91"/>
  <c r="E90" s="1"/>
  <c r="J43" l="1"/>
  <c r="J91"/>
  <c r="B90"/>
  <c r="J90" s="1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<sst xmlns="http://schemas.openxmlformats.org/spreadsheetml/2006/main" count="123" uniqueCount="123">
  <si>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</si>
  <si>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</si>
  <si>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</si>
  <si>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</si>
  <si>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</si>
  <si>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</si>
  <si>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</si>
  <si>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</si>
  <si>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</si>
  <si>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</si>
  <si>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</si>
  <si>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</si>
  <si>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</si>
  <si>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</si>
  <si>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</si>
  <si>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</si>
  <si>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</si>
  <si>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</si>
  <si>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</si>
  <si>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</si>
  <si>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</si>
  <si>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</si>
  <si>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</si>
  <si>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</si>
  <si>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</si>
  <si>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</si>
  <si>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</si>
  <si>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</si>
  <si>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</si>
  <si>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</si>
  <si>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</si>
  <si>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</si>
  <si>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</si>
  <si>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</si>
  <si>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</si>
  <si>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</si>
  <si>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</si>
  <si>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</si>
  <si>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</si>
  <si>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</si>
  <si>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</si>
  <si>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</si>
  <si>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</si>
  <si>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</si>
  <si>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</si>
  <si>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</si>
  <si>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</si>
  <si>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</si>
  <si>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</si>
  <si>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</si>
  <si>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</si>
  <si>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</si>
  <si>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</si>
  <si>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</si>
  <si>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</si>
  <si>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</si>
  <si>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</si>
  <si>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</si>
  <si>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</si>
  <si>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</si>
  <si>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</si>
  <si>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</si>
  <si>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</si>
  <si>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</si>
  <si>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</si>
  <si>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</si>
  <si>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</si>
  <si>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</si>
  <si>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</si>
  <si>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</si>
  <si>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</si>
  <si>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</si>
  <si>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</si>
  <si>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</si>
  <si>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</si>
  <si>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</si>
  <si>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</si>
  <si>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</si>
  <si>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</si>
  <si>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</si>
  <si>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</si>
  <si>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</si>
  <si>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</si>
  <si>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</si>
  <si>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</si>
  <si>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</si>
  <si>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</si>
  <si>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</si>
  <si>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</si>
  <si>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</si>
  <si>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</si>
  <si>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</si>
  <si>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</si>
  <si>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</si>
  <si>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</si>
  <si>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</si>
  <si>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</si>
  <si>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</si>
  <si>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</si>
  <si>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</si>
  <si>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</si>
  <si>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</si>
  <si>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</si>
  <si>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8.8. Via Sul Transportes Urbanos Ltda.</t>
  </si>
  <si>
    <t>8.9. VIP - Transportes Urbanos Ltda.</t>
  </si>
  <si>
    <t>8.10. Tupi Transportes Urbanos Piratininga Ltda.</t>
  </si>
  <si>
    <t>8.11. Mobibrasil Transp Urbano Ltda.</t>
  </si>
  <si>
    <t>8.12. Viação Cidade Dutra Ltda.</t>
  </si>
  <si>
    <t>8.13. VIP - Transportes Urbanos Ltda.</t>
  </si>
  <si>
    <t>8.14. Viação Campo Belo Ltda.</t>
  </si>
  <si>
    <t>8.15. Transkuba Transportes Gerais Ltda.</t>
  </si>
  <si>
    <t>8.16. Viação Gatusa Transportes Urb. Ltda.</t>
  </si>
  <si>
    <t>8.17. Consórcio Sete</t>
  </si>
  <si>
    <t>8.18. Viação Gato Preto Ltda.</t>
  </si>
  <si>
    <t>8.19. Transpass Transp. de Pass. Ltda</t>
  </si>
  <si>
    <t>6.2.22. Descumprimento de entrega Balancete Semestral</t>
  </si>
  <si>
    <t>OPERAÇÃO 21/10/13 - VENCIMENTO 28/10/13</t>
  </si>
  <si>
    <t>6.3. Revisão de Remuneração pelo Transporte Coletivo (1)</t>
  </si>
  <si>
    <t>Nota:</t>
  </si>
  <si>
    <t xml:space="preserve"> - Revisão de passageiros transportados, processados pelo sistema de bilhetagem eletrônica, referentes ao mês de setembro/13 - todas as áreas ( 261.744 passageiros).</t>
  </si>
  <si>
    <t>8.5. Área 4</t>
  </si>
  <si>
    <t>8.7. Área 4</t>
  </si>
  <si>
    <t>8.8. Área 4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</si>
</sst>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2"/>
  <sheetViews>
    <sheetView showGridLines="0" tabSelected="1" zoomScale="80" zoomScaleNormal="80" zoomScaleSheetLayoutView="70" workbookViewId="0">
      <selection activeCell="G13" sqref="G13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1" width="14.75" style="1" bestFit="1" customWidth="1"/>
    <col min="12" max="12" width="10.125" style="1" bestFit="1" customWidth="1"/>
    <col min="13" max="16384" width="9" style="1"/>
  </cols>
  <sheetData>
    <row r="1" spans="1:12" ht="21">
      <c r="A1" s="59" t="s">
        <v>90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21">
      <c r="A2" s="60" t="s">
        <v>116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5.75">
      <c r="A3" s="4"/>
      <c r="B3" s="5"/>
      <c r="C3" s="4" t="s">
        <v>15</v>
      </c>
      <c r="D3" s="6">
        <v>3</v>
      </c>
      <c r="E3" s="7"/>
      <c r="F3" s="7"/>
      <c r="G3" s="7"/>
      <c r="H3" s="7"/>
      <c r="I3" s="7"/>
      <c r="J3" s="4"/>
    </row>
    <row r="4" spans="1:12" ht="15.75">
      <c r="A4" s="61" t="s">
        <v>16</v>
      </c>
      <c r="B4" s="62" t="s">
        <v>31</v>
      </c>
      <c r="C4" s="63"/>
      <c r="D4" s="63"/>
      <c r="E4" s="63"/>
      <c r="F4" s="63"/>
      <c r="G4" s="63"/>
      <c r="H4" s="63"/>
      <c r="I4" s="64"/>
      <c r="J4" s="65" t="s">
        <v>17</v>
      </c>
    </row>
    <row r="5" spans="1:12" ht="38.25">
      <c r="A5" s="61"/>
      <c r="B5" s="30" t="s">
        <v>8</v>
      </c>
      <c r="C5" s="30" t="s">
        <v>9</v>
      </c>
      <c r="D5" s="30" t="s">
        <v>10</v>
      </c>
      <c r="E5" s="66" t="s">
        <v>3</v>
      </c>
      <c r="F5" s="30" t="s">
        <v>11</v>
      </c>
      <c r="G5" s="30" t="s">
        <v>12</v>
      </c>
      <c r="H5" s="30" t="s">
        <v>13</v>
      </c>
      <c r="I5" s="30" t="s">
        <v>14</v>
      </c>
      <c r="J5" s="61"/>
    </row>
    <row r="6" spans="1:12" ht="18.75" customHeight="1">
      <c r="A6" s="61"/>
      <c r="B6" s="3" t="s">
        <v>0</v>
      </c>
      <c r="C6" s="3" t="s">
        <v>1</v>
      </c>
      <c r="D6" s="3" t="s">
        <v>2</v>
      </c>
      <c r="E6" s="67"/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2" ht="17.25" customHeight="1">
      <c r="A7" s="8" t="s">
        <v>32</v>
      </c>
      <c r="B7" s="9">
        <f t="shared" ref="B7:J7" si="0">+B8+B16+B20+B23</f>
        <v>611471</v>
      </c>
      <c r="C7" s="9">
        <f t="shared" si="0"/>
        <v>770686</v>
      </c>
      <c r="D7" s="9">
        <f t="shared" si="0"/>
        <v>727735</v>
      </c>
      <c r="E7" s="9">
        <f t="shared" si="0"/>
        <v>455346</v>
      </c>
      <c r="F7" s="9">
        <f t="shared" si="0"/>
        <v>544071</v>
      </c>
      <c r="G7" s="9">
        <f t="shared" si="0"/>
        <v>792477</v>
      </c>
      <c r="H7" s="9">
        <f t="shared" si="0"/>
        <v>1148691</v>
      </c>
      <c r="I7" s="9">
        <f t="shared" si="0"/>
        <v>560250</v>
      </c>
      <c r="J7" s="9">
        <f t="shared" si="0"/>
        <v>5610727</v>
      </c>
      <c r="K7" s="56"/>
    </row>
    <row r="8" spans="1:12" ht="17.25" customHeight="1">
      <c r="A8" s="10" t="s">
        <v>33</v>
      </c>
      <c r="B8" s="11">
        <f>B9+B12</f>
        <v>363759</v>
      </c>
      <c r="C8" s="11">
        <f t="shared" ref="C8:I8" si="1">C9+C12</f>
        <v>472130</v>
      </c>
      <c r="D8" s="11">
        <f t="shared" si="1"/>
        <v>423268</v>
      </c>
      <c r="E8" s="11">
        <f t="shared" si="1"/>
        <v>258380</v>
      </c>
      <c r="F8" s="11">
        <f t="shared" si="1"/>
        <v>320054</v>
      </c>
      <c r="G8" s="11">
        <f t="shared" si="1"/>
        <v>445259</v>
      </c>
      <c r="H8" s="11">
        <f t="shared" si="1"/>
        <v>624315</v>
      </c>
      <c r="I8" s="11">
        <f t="shared" si="1"/>
        <v>344615</v>
      </c>
      <c r="J8" s="11">
        <f t="shared" ref="J8:J23" si="2">SUM(B8:I8)</f>
        <v>3251780</v>
      </c>
    </row>
    <row r="9" spans="1:12" ht="17.25" customHeight="1">
      <c r="A9" s="15" t="s">
        <v>18</v>
      </c>
      <c r="B9" s="13">
        <f>+B10+B11</f>
        <v>49110</v>
      </c>
      <c r="C9" s="13">
        <f t="shared" ref="C9:I9" si="3">+C10+C11</f>
        <v>67105</v>
      </c>
      <c r="D9" s="13">
        <f t="shared" si="3"/>
        <v>56946</v>
      </c>
      <c r="E9" s="13">
        <f t="shared" si="3"/>
        <v>35762</v>
      </c>
      <c r="F9" s="13">
        <f t="shared" si="3"/>
        <v>41704</v>
      </c>
      <c r="G9" s="13">
        <f t="shared" si="3"/>
        <v>53391</v>
      </c>
      <c r="H9" s="13">
        <f t="shared" si="3"/>
        <v>58887</v>
      </c>
      <c r="I9" s="13">
        <f t="shared" si="3"/>
        <v>55829</v>
      </c>
      <c r="J9" s="11">
        <f t="shared" si="2"/>
        <v>418734</v>
      </c>
    </row>
    <row r="10" spans="1:12" ht="17.25" customHeight="1">
      <c r="A10" s="31" t="s">
        <v>19</v>
      </c>
      <c r="B10" s="13">
        <v>49110</v>
      </c>
      <c r="C10" s="13">
        <v>67105</v>
      </c>
      <c r="D10" s="13">
        <v>56946</v>
      </c>
      <c r="E10" s="13">
        <v>35762</v>
      </c>
      <c r="F10" s="13">
        <v>41704</v>
      </c>
      <c r="G10" s="13">
        <v>53391</v>
      </c>
      <c r="H10" s="13">
        <v>58887</v>
      </c>
      <c r="I10" s="13">
        <v>55829</v>
      </c>
      <c r="J10" s="11">
        <f>SUM(B10:I10)</f>
        <v>418734</v>
      </c>
    </row>
    <row r="11" spans="1:12" ht="17.25" customHeight="1">
      <c r="A11" s="31" t="s">
        <v>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2" ht="17.25" customHeight="1">
      <c r="A12" s="15" t="s">
        <v>34</v>
      </c>
      <c r="B12" s="17">
        <f t="shared" ref="B12:I12" si="4">SUM(B13:B15)</f>
        <v>314649</v>
      </c>
      <c r="C12" s="17">
        <f t="shared" si="4"/>
        <v>405025</v>
      </c>
      <c r="D12" s="17">
        <f t="shared" si="4"/>
        <v>366322</v>
      </c>
      <c r="E12" s="17">
        <f t="shared" si="4"/>
        <v>222618</v>
      </c>
      <c r="F12" s="17">
        <f t="shared" si="4"/>
        <v>278350</v>
      </c>
      <c r="G12" s="17">
        <f t="shared" si="4"/>
        <v>391868</v>
      </c>
      <c r="H12" s="17">
        <f t="shared" si="4"/>
        <v>565428</v>
      </c>
      <c r="I12" s="17">
        <f t="shared" si="4"/>
        <v>288786</v>
      </c>
      <c r="J12" s="11">
        <f t="shared" si="2"/>
        <v>2833046</v>
      </c>
    </row>
    <row r="13" spans="1:12" ht="17.25" customHeight="1">
      <c r="A13" s="14" t="s">
        <v>21</v>
      </c>
      <c r="B13" s="13">
        <v>126714</v>
      </c>
      <c r="C13" s="13">
        <v>176889</v>
      </c>
      <c r="D13" s="13">
        <v>164732</v>
      </c>
      <c r="E13" s="13">
        <v>102545</v>
      </c>
      <c r="F13" s="13">
        <v>124474</v>
      </c>
      <c r="G13" s="13">
        <v>172384</v>
      </c>
      <c r="H13" s="13">
        <v>243276</v>
      </c>
      <c r="I13" s="13">
        <v>118590</v>
      </c>
      <c r="J13" s="11">
        <f t="shared" si="2"/>
        <v>1229604</v>
      </c>
      <c r="K13" s="56"/>
      <c r="L13" s="57"/>
    </row>
    <row r="14" spans="1:12" ht="17.25" customHeight="1">
      <c r="A14" s="14" t="s">
        <v>22</v>
      </c>
      <c r="B14" s="13">
        <v>135371</v>
      </c>
      <c r="C14" s="13">
        <v>155136</v>
      </c>
      <c r="D14" s="13">
        <v>142208</v>
      </c>
      <c r="E14" s="13">
        <v>82840</v>
      </c>
      <c r="F14" s="13">
        <v>111625</v>
      </c>
      <c r="G14" s="13">
        <v>158355</v>
      </c>
      <c r="H14" s="13">
        <v>248901</v>
      </c>
      <c r="I14" s="13">
        <v>123038</v>
      </c>
      <c r="J14" s="11">
        <f t="shared" si="2"/>
        <v>1157474</v>
      </c>
      <c r="K14" s="56"/>
    </row>
    <row r="15" spans="1:12" ht="17.25" customHeight="1">
      <c r="A15" s="14" t="s">
        <v>23</v>
      </c>
      <c r="B15" s="13">
        <v>52564</v>
      </c>
      <c r="C15" s="13">
        <v>73000</v>
      </c>
      <c r="D15" s="13">
        <v>59382</v>
      </c>
      <c r="E15" s="13">
        <v>37233</v>
      </c>
      <c r="F15" s="13">
        <v>42251</v>
      </c>
      <c r="G15" s="13">
        <v>61129</v>
      </c>
      <c r="H15" s="13">
        <v>73251</v>
      </c>
      <c r="I15" s="13">
        <v>47158</v>
      </c>
      <c r="J15" s="11">
        <f t="shared" si="2"/>
        <v>445968</v>
      </c>
    </row>
    <row r="16" spans="1:12" ht="17.25" customHeight="1">
      <c r="A16" s="16" t="s">
        <v>24</v>
      </c>
      <c r="B16" s="11">
        <f>+B17+B18+B19</f>
        <v>207310</v>
      </c>
      <c r="C16" s="11">
        <f t="shared" ref="C16:I16" si="5">+C17+C18+C19</f>
        <v>235755</v>
      </c>
      <c r="D16" s="11">
        <f t="shared" si="5"/>
        <v>233829</v>
      </c>
      <c r="E16" s="11">
        <f t="shared" si="5"/>
        <v>147099</v>
      </c>
      <c r="F16" s="11">
        <f t="shared" si="5"/>
        <v>177165</v>
      </c>
      <c r="G16" s="11">
        <f t="shared" si="5"/>
        <v>287260</v>
      </c>
      <c r="H16" s="11">
        <f t="shared" si="5"/>
        <v>462601</v>
      </c>
      <c r="I16" s="11">
        <f t="shared" si="5"/>
        <v>175220</v>
      </c>
      <c r="J16" s="11">
        <f t="shared" si="2"/>
        <v>1926239</v>
      </c>
    </row>
    <row r="17" spans="1:11" ht="17.25" customHeight="1">
      <c r="A17" s="12" t="s">
        <v>25</v>
      </c>
      <c r="B17" s="13">
        <v>97273</v>
      </c>
      <c r="C17" s="13">
        <v>124454</v>
      </c>
      <c r="D17" s="13">
        <v>125503</v>
      </c>
      <c r="E17" s="13">
        <v>78578</v>
      </c>
      <c r="F17" s="13">
        <v>93514</v>
      </c>
      <c r="G17" s="13">
        <v>148289</v>
      </c>
      <c r="H17" s="13">
        <v>226108</v>
      </c>
      <c r="I17" s="13">
        <v>91044</v>
      </c>
      <c r="J17" s="11">
        <f t="shared" si="2"/>
        <v>984763</v>
      </c>
      <c r="K17" s="56"/>
    </row>
    <row r="18" spans="1:11" ht="17.25" customHeight="1">
      <c r="A18" s="12" t="s">
        <v>26</v>
      </c>
      <c r="B18" s="13">
        <v>81027</v>
      </c>
      <c r="C18" s="13">
        <v>77922</v>
      </c>
      <c r="D18" s="13">
        <v>77590</v>
      </c>
      <c r="E18" s="13">
        <v>48508</v>
      </c>
      <c r="F18" s="13">
        <v>62494</v>
      </c>
      <c r="G18" s="13">
        <v>103389</v>
      </c>
      <c r="H18" s="13">
        <v>186105</v>
      </c>
      <c r="I18" s="13">
        <v>62184</v>
      </c>
      <c r="J18" s="11">
        <f t="shared" si="2"/>
        <v>699219</v>
      </c>
      <c r="K18" s="56"/>
    </row>
    <row r="19" spans="1:11" ht="17.25" customHeight="1">
      <c r="A19" s="12" t="s">
        <v>27</v>
      </c>
      <c r="B19" s="13">
        <v>29010</v>
      </c>
      <c r="C19" s="13">
        <v>33379</v>
      </c>
      <c r="D19" s="13">
        <v>30736</v>
      </c>
      <c r="E19" s="13">
        <v>20013</v>
      </c>
      <c r="F19" s="13">
        <v>21157</v>
      </c>
      <c r="G19" s="13">
        <v>35582</v>
      </c>
      <c r="H19" s="13">
        <v>50388</v>
      </c>
      <c r="I19" s="13">
        <v>21992</v>
      </c>
      <c r="J19" s="11">
        <f t="shared" si="2"/>
        <v>242257</v>
      </c>
    </row>
    <row r="20" spans="1:11" ht="17.25" customHeight="1">
      <c r="A20" s="16" t="s">
        <v>28</v>
      </c>
      <c r="B20" s="13">
        <v>40402</v>
      </c>
      <c r="C20" s="13">
        <v>62801</v>
      </c>
      <c r="D20" s="13">
        <v>70638</v>
      </c>
      <c r="E20" s="13">
        <v>49867</v>
      </c>
      <c r="F20" s="13">
        <v>46852</v>
      </c>
      <c r="G20" s="13">
        <v>59958</v>
      </c>
      <c r="H20" s="13">
        <v>61775</v>
      </c>
      <c r="I20" s="13">
        <v>32568</v>
      </c>
      <c r="J20" s="11">
        <f t="shared" si="2"/>
        <v>424861</v>
      </c>
    </row>
    <row r="21" spans="1:11" ht="17.25" customHeight="1">
      <c r="A21" s="12" t="s">
        <v>29</v>
      </c>
      <c r="B21" s="13">
        <v>25857</v>
      </c>
      <c r="C21" s="13">
        <v>40193</v>
      </c>
      <c r="D21" s="13">
        <v>45208</v>
      </c>
      <c r="E21" s="13">
        <v>31915</v>
      </c>
      <c r="F21" s="13">
        <v>29985</v>
      </c>
      <c r="G21" s="13">
        <v>38373</v>
      </c>
      <c r="H21" s="13">
        <v>39536</v>
      </c>
      <c r="I21" s="13">
        <v>20844</v>
      </c>
      <c r="J21" s="11">
        <f t="shared" si="2"/>
        <v>271911</v>
      </c>
      <c r="K21" s="56"/>
    </row>
    <row r="22" spans="1:11" ht="17.25" customHeight="1">
      <c r="A22" s="12" t="s">
        <v>30</v>
      </c>
      <c r="B22" s="13">
        <v>14545</v>
      </c>
      <c r="C22" s="13">
        <v>22608</v>
      </c>
      <c r="D22" s="13">
        <v>25430</v>
      </c>
      <c r="E22" s="13">
        <v>17952</v>
      </c>
      <c r="F22" s="13">
        <v>16867</v>
      </c>
      <c r="G22" s="13">
        <v>21585</v>
      </c>
      <c r="H22" s="13">
        <v>22239</v>
      </c>
      <c r="I22" s="13">
        <v>11724</v>
      </c>
      <c r="J22" s="11">
        <f t="shared" si="2"/>
        <v>152950</v>
      </c>
      <c r="K22" s="56"/>
    </row>
    <row r="23" spans="1:11" ht="34.5" customHeight="1">
      <c r="A23" s="32" t="s">
        <v>35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7847</v>
      </c>
      <c r="J23" s="11">
        <f t="shared" si="2"/>
        <v>7847</v>
      </c>
    </row>
    <row r="24" spans="1:11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1" ht="17.25" customHeight="1">
      <c r="A25" s="2" t="s">
        <v>36</v>
      </c>
      <c r="B25" s="34">
        <f>SUM(B26:B29)</f>
        <v>2.2709000000000001</v>
      </c>
      <c r="C25" s="34">
        <f t="shared" ref="C25:I25" si="6">SUM(C26:C29)</f>
        <v>2.5901443</v>
      </c>
      <c r="D25" s="34">
        <f t="shared" si="6"/>
        <v>2.7275</v>
      </c>
      <c r="E25" s="34">
        <f t="shared" si="6"/>
        <v>2.7216329999999997</v>
      </c>
      <c r="F25" s="34">
        <f t="shared" si="6"/>
        <v>2.3376999999999999</v>
      </c>
      <c r="G25" s="34">
        <f t="shared" si="6"/>
        <v>2.4076</v>
      </c>
      <c r="H25" s="34">
        <f t="shared" si="6"/>
        <v>2.0710999999999999</v>
      </c>
      <c r="I25" s="34">
        <f t="shared" si="6"/>
        <v>2.2637999999999998</v>
      </c>
      <c r="J25" s="21"/>
    </row>
    <row r="26" spans="1:11" ht="17.25" customHeight="1">
      <c r="A26" s="16" t="s">
        <v>37</v>
      </c>
      <c r="B26" s="34">
        <v>2.2709000000000001</v>
      </c>
      <c r="C26" s="34">
        <v>2.5844</v>
      </c>
      <c r="D26" s="34">
        <v>2.7275</v>
      </c>
      <c r="E26" s="34">
        <v>2.6631999999999998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1" ht="17.25" customHeight="1">
      <c r="A27" s="32" t="s">
        <v>38</v>
      </c>
      <c r="B27" s="33">
        <v>0</v>
      </c>
      <c r="C27" s="49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1" ht="17.25" customHeight="1">
      <c r="A28" s="32" t="s">
        <v>39</v>
      </c>
      <c r="B28" s="33">
        <v>0</v>
      </c>
      <c r="C28" s="33">
        <v>0</v>
      </c>
      <c r="D28" s="33">
        <v>0</v>
      </c>
      <c r="E28" s="35">
        <v>7.9833000000000001E-2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1" ht="17.25" customHeight="1">
      <c r="A29" s="32" t="s">
        <v>40</v>
      </c>
      <c r="B29" s="33">
        <v>0</v>
      </c>
      <c r="C29" s="33">
        <v>0</v>
      </c>
      <c r="D29" s="33">
        <v>0</v>
      </c>
      <c r="E29" s="35">
        <v>-2.1399999999999999E-2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1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1" ht="17.25" customHeight="1">
      <c r="A31" s="2" t="s">
        <v>88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8377.5400000000009</v>
      </c>
      <c r="J31" s="24">
        <f t="shared" ref="J31:J69" si="7">SUM(B31:I31)</f>
        <v>8377.5400000000009</v>
      </c>
    </row>
    <row r="32" spans="1:11" ht="17.25" customHeight="1">
      <c r="A32" s="16" t="s">
        <v>41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7"/>
        <v>45021.66</v>
      </c>
    </row>
    <row r="33" spans="1:10" ht="17.25" customHeight="1">
      <c r="A33" s="16" t="s">
        <v>42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7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7"/>
        <v>0</v>
      </c>
    </row>
    <row r="36" spans="1:10" ht="17.25" customHeight="1">
      <c r="A36" s="16" t="s">
        <v>44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7"/>
        <v>0</v>
      </c>
    </row>
    <row r="37" spans="1:10" ht="17.25" customHeight="1">
      <c r="A37" s="12" t="s">
        <v>45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7"/>
        <v>0</v>
      </c>
    </row>
    <row r="38" spans="1:10" ht="17.25" customHeight="1">
      <c r="A38" s="12" t="s">
        <v>46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7"/>
        <v>0</v>
      </c>
    </row>
    <row r="39" spans="1:10" ht="17.25" customHeight="1">
      <c r="A39" s="16" t="s">
        <v>47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7"/>
        <v>0</v>
      </c>
    </row>
    <row r="40" spans="1:10" ht="17.25" customHeight="1">
      <c r="A40" s="12" t="s">
        <v>48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7"/>
        <v>0</v>
      </c>
    </row>
    <row r="41" spans="1:10" ht="17.25" customHeight="1">
      <c r="A41" s="12" t="s">
        <v>49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7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50</v>
      </c>
      <c r="B43" s="23">
        <f>+B44+B52</f>
        <v>1403560.61</v>
      </c>
      <c r="C43" s="23">
        <f t="shared" ref="C43:I43" si="8">+C44+C52</f>
        <v>2016551.42</v>
      </c>
      <c r="D43" s="23">
        <f t="shared" si="8"/>
        <v>2005238.98</v>
      </c>
      <c r="E43" s="23">
        <f t="shared" si="8"/>
        <v>1257364.77</v>
      </c>
      <c r="F43" s="23">
        <f t="shared" si="8"/>
        <v>1291146.78</v>
      </c>
      <c r="G43" s="23">
        <f t="shared" si="8"/>
        <v>1925924.66</v>
      </c>
      <c r="H43" s="23">
        <f t="shared" si="8"/>
        <v>2404219.4200000004</v>
      </c>
      <c r="I43" s="23">
        <f t="shared" si="8"/>
        <v>1290014.94</v>
      </c>
      <c r="J43" s="23">
        <f t="shared" si="7"/>
        <v>13594021.579999998</v>
      </c>
    </row>
    <row r="44" spans="1:10" ht="17.25" customHeight="1">
      <c r="A44" s="16" t="s">
        <v>51</v>
      </c>
      <c r="B44" s="24">
        <f>SUM(B45:B51)</f>
        <v>1388589.49</v>
      </c>
      <c r="C44" s="24">
        <f t="shared" ref="C44:J44" si="9">SUM(C45:C51)</f>
        <v>1996187.95</v>
      </c>
      <c r="D44" s="24">
        <f t="shared" si="9"/>
        <v>1984897.21</v>
      </c>
      <c r="E44" s="24">
        <f t="shared" si="9"/>
        <v>1239284.71</v>
      </c>
      <c r="F44" s="24">
        <f t="shared" si="9"/>
        <v>1271874.78</v>
      </c>
      <c r="G44" s="24">
        <f t="shared" si="9"/>
        <v>1907967.63</v>
      </c>
      <c r="H44" s="24">
        <f t="shared" si="9"/>
        <v>2379053.9300000002</v>
      </c>
      <c r="I44" s="24">
        <f t="shared" si="9"/>
        <v>1276671.49</v>
      </c>
      <c r="J44" s="24">
        <f t="shared" si="9"/>
        <v>13444527.189999999</v>
      </c>
    </row>
    <row r="45" spans="1:10" ht="17.25" customHeight="1">
      <c r="A45" s="37" t="s">
        <v>52</v>
      </c>
      <c r="B45" s="24">
        <f t="shared" ref="B45:I45" si="10">ROUND(B26*B7,2)</f>
        <v>1388589.49</v>
      </c>
      <c r="C45" s="24">
        <f t="shared" si="10"/>
        <v>1991760.9</v>
      </c>
      <c r="D45" s="24">
        <f t="shared" si="10"/>
        <v>1984897.21</v>
      </c>
      <c r="E45" s="24">
        <f t="shared" si="10"/>
        <v>1212677.47</v>
      </c>
      <c r="F45" s="24">
        <f t="shared" si="10"/>
        <v>1271874.78</v>
      </c>
      <c r="G45" s="24">
        <f t="shared" si="10"/>
        <v>1907967.63</v>
      </c>
      <c r="H45" s="24">
        <f t="shared" si="10"/>
        <v>2379053.9300000002</v>
      </c>
      <c r="I45" s="24">
        <f t="shared" si="10"/>
        <v>1268293.95</v>
      </c>
      <c r="J45" s="24">
        <f t="shared" si="7"/>
        <v>13405115.359999999</v>
      </c>
    </row>
    <row r="46" spans="1:10" ht="17.25" customHeight="1">
      <c r="A46" s="37" t="s">
        <v>53</v>
      </c>
      <c r="B46" s="20">
        <v>0</v>
      </c>
      <c r="C46" s="24">
        <f>ROUND(C27*C7,2)</f>
        <v>4427.05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7"/>
        <v>4427.05</v>
      </c>
    </row>
    <row r="47" spans="1:10" ht="17.25" customHeight="1">
      <c r="A47" s="37" t="s">
        <v>54</v>
      </c>
      <c r="B47" s="20">
        <v>0</v>
      </c>
      <c r="C47" s="20">
        <v>0</v>
      </c>
      <c r="D47" s="20">
        <v>0</v>
      </c>
      <c r="E47" s="38">
        <v>36351.64</v>
      </c>
      <c r="F47" s="20">
        <v>0</v>
      </c>
      <c r="G47" s="20">
        <v>0</v>
      </c>
      <c r="H47" s="20">
        <v>0</v>
      </c>
      <c r="I47" s="20">
        <v>0</v>
      </c>
      <c r="J47" s="24">
        <f t="shared" si="7"/>
        <v>36351.64</v>
      </c>
    </row>
    <row r="48" spans="1:10" ht="17.25" customHeight="1">
      <c r="A48" s="37" t="s">
        <v>55</v>
      </c>
      <c r="B48" s="20">
        <v>0</v>
      </c>
      <c r="C48" s="20">
        <v>0</v>
      </c>
      <c r="D48" s="20">
        <v>0</v>
      </c>
      <c r="E48" s="38">
        <f>ROUND(E7*E29,2)</f>
        <v>-9744.4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-9744.4</v>
      </c>
    </row>
    <row r="49" spans="1:10" ht="17.25" customHeight="1">
      <c r="A49" s="12" t="s">
        <v>56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8377.5400000000009</v>
      </c>
      <c r="J49" s="24">
        <f>SUM(B49:I49)</f>
        <v>8377.5400000000009</v>
      </c>
    </row>
    <row r="50" spans="1:10" ht="17.25" customHeight="1">
      <c r="A50" s="12" t="s">
        <v>57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7"/>
        <v>0</v>
      </c>
    </row>
    <row r="51" spans="1:10" ht="17.25" customHeight="1">
      <c r="A51" s="12" t="s">
        <v>58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7"/>
        <v>0</v>
      </c>
    </row>
    <row r="52" spans="1:10" ht="17.25" customHeight="1">
      <c r="A52" s="16" t="s">
        <v>59</v>
      </c>
      <c r="B52" s="39">
        <v>14971.12</v>
      </c>
      <c r="C52" s="39">
        <v>20363.47</v>
      </c>
      <c r="D52" s="39">
        <v>20341.77</v>
      </c>
      <c r="E52" s="39">
        <v>18080.060000000001</v>
      </c>
      <c r="F52" s="39">
        <v>19272</v>
      </c>
      <c r="G52" s="39">
        <v>17957.03</v>
      </c>
      <c r="H52" s="39">
        <v>25165.49</v>
      </c>
      <c r="I52" s="39">
        <v>13343.45</v>
      </c>
      <c r="J52" s="39">
        <f>SUM(B52:I52)</f>
        <v>149494.39000000001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60</v>
      </c>
      <c r="B56" s="38">
        <f t="shared" ref="B56:I56" si="11">+B57+B64+B87+B88</f>
        <v>-208290.38</v>
      </c>
      <c r="C56" s="38">
        <f t="shared" si="11"/>
        <v>-103526.39</v>
      </c>
      <c r="D56" s="38">
        <f t="shared" si="11"/>
        <v>-57093.359999999986</v>
      </c>
      <c r="E56" s="38">
        <f t="shared" si="11"/>
        <v>792760.14</v>
      </c>
      <c r="F56" s="38">
        <f t="shared" si="11"/>
        <v>-204323.18999999997</v>
      </c>
      <c r="G56" s="38">
        <f t="shared" si="11"/>
        <v>-141590.77000000002</v>
      </c>
      <c r="H56" s="38">
        <f t="shared" si="11"/>
        <v>-205101.79</v>
      </c>
      <c r="I56" s="38">
        <f t="shared" si="11"/>
        <v>-151904.77000000002</v>
      </c>
      <c r="J56" s="38">
        <f t="shared" si="7"/>
        <v>-279070.51</v>
      </c>
    </row>
    <row r="57" spans="1:10" ht="18.75" customHeight="1">
      <c r="A57" s="16" t="s">
        <v>86</v>
      </c>
      <c r="B57" s="38">
        <f t="shared" ref="B57:I57" si="12">B58+B59+B60+B61+B62+B63</f>
        <v>-229452.03</v>
      </c>
      <c r="C57" s="38">
        <f t="shared" si="12"/>
        <v>-205879.77</v>
      </c>
      <c r="D57" s="38">
        <f t="shared" si="12"/>
        <v>-189664.87</v>
      </c>
      <c r="E57" s="38">
        <f t="shared" si="12"/>
        <v>-107286</v>
      </c>
      <c r="F57" s="38">
        <f t="shared" si="12"/>
        <v>-217360.36</v>
      </c>
      <c r="G57" s="38">
        <f t="shared" si="12"/>
        <v>-245060.7</v>
      </c>
      <c r="H57" s="38">
        <f t="shared" si="12"/>
        <v>-235210.58000000002</v>
      </c>
      <c r="I57" s="38">
        <f t="shared" si="12"/>
        <v>-167487</v>
      </c>
      <c r="J57" s="38">
        <f t="shared" si="7"/>
        <v>-1597401.31</v>
      </c>
    </row>
    <row r="58" spans="1:10" ht="18.75" customHeight="1">
      <c r="A58" s="12" t="s">
        <v>87</v>
      </c>
      <c r="B58" s="38">
        <f>-ROUND(B9*$D$3,2)</f>
        <v>-147330</v>
      </c>
      <c r="C58" s="38">
        <f t="shared" ref="C58:I58" si="13">-ROUND(C9*$D$3,2)</f>
        <v>-201315</v>
      </c>
      <c r="D58" s="38">
        <f t="shared" si="13"/>
        <v>-170838</v>
      </c>
      <c r="E58" s="38">
        <f t="shared" si="13"/>
        <v>-107286</v>
      </c>
      <c r="F58" s="38">
        <f t="shared" si="13"/>
        <v>-125112</v>
      </c>
      <c r="G58" s="38">
        <f t="shared" si="13"/>
        <v>-160173</v>
      </c>
      <c r="H58" s="38">
        <f t="shared" si="13"/>
        <v>-176661</v>
      </c>
      <c r="I58" s="38">
        <f t="shared" si="13"/>
        <v>-167487</v>
      </c>
      <c r="J58" s="38">
        <f t="shared" si="7"/>
        <v>-1256202</v>
      </c>
    </row>
    <row r="59" spans="1:10" ht="18.75" customHeight="1">
      <c r="A59" s="12" t="s">
        <v>61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62</v>
      </c>
      <c r="B60" s="50">
        <v>-1368</v>
      </c>
      <c r="C60" s="50">
        <v>-657</v>
      </c>
      <c r="D60" s="50">
        <v>-621</v>
      </c>
      <c r="E60" s="20">
        <v>0</v>
      </c>
      <c r="F60" s="50">
        <v>-822</v>
      </c>
      <c r="G60" s="50">
        <v>-618</v>
      </c>
      <c r="H60" s="50">
        <v>-249</v>
      </c>
      <c r="I60" s="20">
        <v>0</v>
      </c>
      <c r="J60" s="38">
        <f t="shared" si="7"/>
        <v>-4335</v>
      </c>
    </row>
    <row r="61" spans="1:10" ht="18.75" customHeight="1">
      <c r="A61" s="12" t="s">
        <v>63</v>
      </c>
      <c r="B61" s="50">
        <v>-900</v>
      </c>
      <c r="C61" s="50">
        <v>-210</v>
      </c>
      <c r="D61" s="50">
        <v>-165</v>
      </c>
      <c r="E61" s="20">
        <v>0</v>
      </c>
      <c r="F61" s="50">
        <v>-585</v>
      </c>
      <c r="G61" s="50">
        <v>-135</v>
      </c>
      <c r="H61" s="50">
        <v>-60</v>
      </c>
      <c r="I61" s="20">
        <v>0</v>
      </c>
      <c r="J61" s="38">
        <f t="shared" si="7"/>
        <v>-2055</v>
      </c>
    </row>
    <row r="62" spans="1:10" ht="18.75" customHeight="1">
      <c r="A62" s="12" t="s">
        <v>64</v>
      </c>
      <c r="B62" s="50">
        <v>-79658.03</v>
      </c>
      <c r="C62" s="50">
        <v>-3669.77</v>
      </c>
      <c r="D62" s="50">
        <v>-18040.87</v>
      </c>
      <c r="E62" s="20">
        <v>0</v>
      </c>
      <c r="F62" s="50">
        <v>-90785.36</v>
      </c>
      <c r="G62" s="50">
        <v>-84106.7</v>
      </c>
      <c r="H62" s="50">
        <v>-58156.58</v>
      </c>
      <c r="I62" s="20">
        <v>0</v>
      </c>
      <c r="J62" s="38">
        <f>SUM(B62:I62)</f>
        <v>-334417.31</v>
      </c>
    </row>
    <row r="63" spans="1:10" ht="18.75" customHeight="1">
      <c r="A63" s="12" t="s">
        <v>65</v>
      </c>
      <c r="B63" s="50">
        <v>-196</v>
      </c>
      <c r="C63" s="50">
        <v>-28</v>
      </c>
      <c r="D63" s="20">
        <v>0</v>
      </c>
      <c r="E63" s="20">
        <v>0</v>
      </c>
      <c r="F63" s="20">
        <v>-56</v>
      </c>
      <c r="G63" s="20">
        <v>-28</v>
      </c>
      <c r="H63" s="20">
        <v>-84</v>
      </c>
      <c r="I63" s="20">
        <v>0</v>
      </c>
      <c r="J63" s="38">
        <f t="shared" si="7"/>
        <v>-392</v>
      </c>
    </row>
    <row r="64" spans="1:10" ht="18.75" customHeight="1">
      <c r="A64" s="12" t="s">
        <v>91</v>
      </c>
      <c r="B64" s="50">
        <f>SUM(B65:B86)</f>
        <v>-13653.68</v>
      </c>
      <c r="C64" s="50">
        <f t="shared" ref="C64:I64" si="14">SUM(C65:C86)</f>
        <v>-20023.66</v>
      </c>
      <c r="D64" s="20">
        <f t="shared" si="14"/>
        <v>-19828.71</v>
      </c>
      <c r="E64" s="20">
        <f t="shared" si="14"/>
        <v>863709.21</v>
      </c>
      <c r="F64" s="20">
        <f t="shared" si="14"/>
        <v>-14623.05</v>
      </c>
      <c r="G64" s="20">
        <f t="shared" si="14"/>
        <v>-18437.400000000001</v>
      </c>
      <c r="H64" s="20">
        <f t="shared" si="14"/>
        <v>-27539.31</v>
      </c>
      <c r="I64" s="20">
        <f t="shared" si="14"/>
        <v>-13473.1</v>
      </c>
      <c r="J64" s="38">
        <f t="shared" si="7"/>
        <v>736130.29999999981</v>
      </c>
    </row>
    <row r="65" spans="1:10" ht="18.75" customHeight="1">
      <c r="A65" s="12" t="s">
        <v>66</v>
      </c>
      <c r="B65" s="20">
        <v>0</v>
      </c>
      <c r="C65" s="20">
        <v>0</v>
      </c>
      <c r="D65" s="20">
        <v>0</v>
      </c>
      <c r="E65" s="20">
        <v>0</v>
      </c>
      <c r="F65" s="38">
        <v>-1483.3</v>
      </c>
      <c r="G65" s="20">
        <v>0</v>
      </c>
      <c r="H65" s="20">
        <v>0</v>
      </c>
      <c r="I65" s="20">
        <v>0</v>
      </c>
      <c r="J65" s="38">
        <f t="shared" si="7"/>
        <v>-1483.3</v>
      </c>
    </row>
    <row r="66" spans="1:10" ht="18.75" customHeight="1">
      <c r="A66" s="12" t="s">
        <v>67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68</v>
      </c>
      <c r="B67" s="20">
        <v>0</v>
      </c>
      <c r="C67" s="20">
        <v>0</v>
      </c>
      <c r="D67" s="38">
        <v>-1067.75</v>
      </c>
      <c r="E67" s="38">
        <v>-1789.83</v>
      </c>
      <c r="F67" s="20">
        <v>0</v>
      </c>
      <c r="G67" s="38">
        <v>-380.65</v>
      </c>
      <c r="H67" s="20">
        <v>0</v>
      </c>
      <c r="I67" s="20">
        <v>0</v>
      </c>
      <c r="J67" s="38">
        <f t="shared" si="7"/>
        <v>-3238.23</v>
      </c>
    </row>
    <row r="68" spans="1:10" ht="18.75" customHeight="1">
      <c r="A68" s="12" t="s">
        <v>69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1">
        <f t="shared" si="7"/>
        <v>-40000</v>
      </c>
    </row>
    <row r="69" spans="1:10" ht="18.75" customHeight="1">
      <c r="A69" s="37" t="s">
        <v>70</v>
      </c>
      <c r="B69" s="38">
        <v>-13653.68</v>
      </c>
      <c r="C69" s="38">
        <v>-19820.75</v>
      </c>
      <c r="D69" s="38">
        <v>-18737.349999999999</v>
      </c>
      <c r="E69" s="38">
        <v>-14500.96</v>
      </c>
      <c r="F69" s="38">
        <v>-13139.75</v>
      </c>
      <c r="G69" s="38">
        <v>-18056.75</v>
      </c>
      <c r="H69" s="38">
        <v>-27515.7</v>
      </c>
      <c r="I69" s="38">
        <v>-13473.1</v>
      </c>
      <c r="J69" s="51">
        <f t="shared" si="7"/>
        <v>-138898.03999999998</v>
      </c>
    </row>
    <row r="70" spans="1:10" ht="18.75" customHeight="1">
      <c r="A70" s="12" t="s">
        <v>71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72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73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74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75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76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77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78</v>
      </c>
      <c r="B77" s="20">
        <v>0</v>
      </c>
      <c r="C77" s="20">
        <v>0</v>
      </c>
      <c r="D77" s="20">
        <v>0</v>
      </c>
      <c r="E77" s="38">
        <v>920000</v>
      </c>
      <c r="F77" s="20">
        <v>0</v>
      </c>
      <c r="G77" s="20">
        <v>0</v>
      </c>
      <c r="H77" s="20">
        <v>0</v>
      </c>
      <c r="I77" s="20">
        <v>0</v>
      </c>
      <c r="J77" s="51">
        <f t="shared" ref="J77" si="15">SUM(B77:I77)</f>
        <v>920000</v>
      </c>
    </row>
    <row r="78" spans="1:10" ht="18.75" customHeight="1">
      <c r="A78" s="12" t="s">
        <v>79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80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89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1" ht="18.75" customHeight="1">
      <c r="A81" s="12" t="s">
        <v>92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1" ht="18.75" customHeight="1">
      <c r="A82" s="12" t="s">
        <v>93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1" ht="18.75" customHeight="1">
      <c r="A83" s="12" t="s">
        <v>100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1" ht="18.75" customHeight="1">
      <c r="A84" s="12" t="s">
        <v>101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1" ht="18.75" customHeight="1">
      <c r="A85" s="12" t="s">
        <v>102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1" ht="18.75" customHeight="1">
      <c r="A86" s="12" t="s">
        <v>115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1:11" ht="18.75" customHeight="1">
      <c r="A87" s="16" t="s">
        <v>117</v>
      </c>
      <c r="B87" s="25">
        <v>34815.33</v>
      </c>
      <c r="C87" s="25">
        <v>122377.04</v>
      </c>
      <c r="D87" s="25">
        <v>152400.22</v>
      </c>
      <c r="E87" s="25">
        <v>36336.93</v>
      </c>
      <c r="F87" s="25">
        <v>27660.22</v>
      </c>
      <c r="G87" s="25">
        <v>121907.33</v>
      </c>
      <c r="H87" s="25">
        <v>57648.1</v>
      </c>
      <c r="I87" s="25">
        <v>29055.33</v>
      </c>
      <c r="J87" s="51">
        <f t="shared" ref="J87" si="16">SUM(B87:I87)</f>
        <v>582200.5</v>
      </c>
    </row>
    <row r="88" spans="1:11" ht="18.75" customHeight="1">
      <c r="A88" s="16" t="s">
        <v>99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1:11" ht="18.75" customHeight="1">
      <c r="A89" s="16"/>
      <c r="B89" s="21">
        <v>0</v>
      </c>
      <c r="C89" s="21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f>SUM(B89:I89)</f>
        <v>0</v>
      </c>
    </row>
    <row r="90" spans="1:11" ht="18.75" customHeight="1">
      <c r="A90" s="16" t="s">
        <v>95</v>
      </c>
      <c r="B90" s="25">
        <f t="shared" ref="B90:I90" si="17">+B91+B92</f>
        <v>1195270.2300000002</v>
      </c>
      <c r="C90" s="25">
        <f t="shared" si="17"/>
        <v>1913025.03</v>
      </c>
      <c r="D90" s="25">
        <f t="shared" si="17"/>
        <v>1948145.6199999999</v>
      </c>
      <c r="E90" s="25">
        <f t="shared" si="17"/>
        <v>2050124.91</v>
      </c>
      <c r="F90" s="25">
        <f t="shared" si="17"/>
        <v>1086823.5899999999</v>
      </c>
      <c r="G90" s="25">
        <f t="shared" si="17"/>
        <v>1784333.8900000001</v>
      </c>
      <c r="H90" s="25">
        <f t="shared" si="17"/>
        <v>2199117.6300000004</v>
      </c>
      <c r="I90" s="25">
        <f t="shared" si="17"/>
        <v>1138110.17</v>
      </c>
      <c r="J90" s="51">
        <f>SUM(B90:I90)</f>
        <v>13314951.07</v>
      </c>
      <c r="K90" s="58"/>
    </row>
    <row r="91" spans="1:11" ht="18.75" customHeight="1">
      <c r="A91" s="16" t="s">
        <v>94</v>
      </c>
      <c r="B91" s="25">
        <f t="shared" ref="B91:I91" si="18">+B44+B57+B64+B87</f>
        <v>1180299.1100000001</v>
      </c>
      <c r="C91" s="25">
        <f t="shared" si="18"/>
        <v>1892661.56</v>
      </c>
      <c r="D91" s="25">
        <f t="shared" si="18"/>
        <v>1927803.8499999999</v>
      </c>
      <c r="E91" s="25">
        <f t="shared" si="18"/>
        <v>2032044.8499999999</v>
      </c>
      <c r="F91" s="25">
        <f t="shared" si="18"/>
        <v>1067551.5899999999</v>
      </c>
      <c r="G91" s="25">
        <f t="shared" si="18"/>
        <v>1766376.86</v>
      </c>
      <c r="H91" s="25">
        <f t="shared" si="18"/>
        <v>2173952.14</v>
      </c>
      <c r="I91" s="25">
        <f t="shared" si="18"/>
        <v>1124766.72</v>
      </c>
      <c r="J91" s="51">
        <f>SUM(B91:I91)</f>
        <v>13165456.68</v>
      </c>
      <c r="K91" s="58"/>
    </row>
    <row r="92" spans="1:11" ht="18.75" customHeight="1">
      <c r="A92" s="16" t="s">
        <v>98</v>
      </c>
      <c r="B92" s="25">
        <f t="shared" ref="B92:I92" si="19">IF(+B52+B88+B93&lt;0,0,(B52+B88+B93))</f>
        <v>14971.12</v>
      </c>
      <c r="C92" s="25">
        <f t="shared" si="19"/>
        <v>20363.47</v>
      </c>
      <c r="D92" s="25">
        <f t="shared" si="19"/>
        <v>20341.77</v>
      </c>
      <c r="E92" s="20">
        <f t="shared" si="19"/>
        <v>18080.060000000001</v>
      </c>
      <c r="F92" s="25">
        <f t="shared" si="19"/>
        <v>19272</v>
      </c>
      <c r="G92" s="20">
        <f t="shared" si="19"/>
        <v>17957.03</v>
      </c>
      <c r="H92" s="25">
        <f t="shared" si="19"/>
        <v>25165.49</v>
      </c>
      <c r="I92" s="20">
        <f t="shared" si="19"/>
        <v>13343.45</v>
      </c>
      <c r="J92" s="51">
        <f>SUM(B92:I92)</f>
        <v>149494.39000000001</v>
      </c>
      <c r="K92" s="58"/>
    </row>
    <row r="93" spans="1:11" ht="18" customHeight="1">
      <c r="A93" s="16" t="s">
        <v>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1">
        <f>SUM(B93:I93)</f>
        <v>0</v>
      </c>
    </row>
    <row r="94" spans="1:11" ht="18.75" customHeight="1">
      <c r="A94" s="16" t="s">
        <v>97</v>
      </c>
      <c r="B94" s="20">
        <v>0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1:11" ht="18.75" customHeight="1">
      <c r="A95" s="2"/>
      <c r="B95" s="21">
        <v>0</v>
      </c>
      <c r="C95" s="21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/>
    </row>
    <row r="96" spans="1:11" ht="18.75" customHeight="1">
      <c r="A96" s="40"/>
      <c r="B96" s="40"/>
      <c r="C96" s="40"/>
      <c r="D96" s="40"/>
      <c r="E96" s="40"/>
      <c r="F96" s="40"/>
      <c r="G96" s="40"/>
      <c r="H96" s="40"/>
      <c r="I96" s="40"/>
      <c r="J96" s="40"/>
    </row>
    <row r="97" spans="1:10" ht="18.75" customHeight="1">
      <c r="A97" s="8"/>
      <c r="B97" s="48">
        <v>0</v>
      </c>
      <c r="C97" s="48">
        <v>0</v>
      </c>
      <c r="D97" s="48">
        <v>0</v>
      </c>
      <c r="E97" s="48">
        <v>0</v>
      </c>
      <c r="F97" s="48">
        <v>0</v>
      </c>
      <c r="G97" s="48">
        <v>0</v>
      </c>
      <c r="H97" s="48">
        <v>0</v>
      </c>
      <c r="I97" s="48">
        <v>0</v>
      </c>
      <c r="J97" s="48"/>
    </row>
    <row r="98" spans="1:10" ht="18.75" customHeight="1">
      <c r="A98" s="26" t="s">
        <v>81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44">
        <f>SUM(J99:J117)</f>
        <v>13314951.089999998</v>
      </c>
    </row>
    <row r="99" spans="1:10" ht="18.75" customHeight="1">
      <c r="A99" s="27" t="s">
        <v>82</v>
      </c>
      <c r="B99" s="28">
        <v>162973.46</v>
      </c>
      <c r="C99" s="4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  <c r="I99" s="43">
        <v>0</v>
      </c>
      <c r="J99" s="44">
        <f t="shared" ref="J99:J117" si="20">SUM(B99:I99)</f>
        <v>162973.46</v>
      </c>
    </row>
    <row r="100" spans="1:10" ht="18.75" customHeight="1">
      <c r="A100" s="27" t="s">
        <v>83</v>
      </c>
      <c r="B100" s="28">
        <v>1032296.78</v>
      </c>
      <c r="C100" s="4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  <c r="I100" s="43">
        <v>0</v>
      </c>
      <c r="J100" s="44">
        <f t="shared" si="20"/>
        <v>1032296.78</v>
      </c>
    </row>
    <row r="101" spans="1:10" ht="18.75" customHeight="1">
      <c r="A101" s="27" t="s">
        <v>84</v>
      </c>
      <c r="B101" s="43">
        <v>0</v>
      </c>
      <c r="C101" s="28">
        <f>+C90</f>
        <v>1913025.03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  <c r="I101" s="43">
        <v>0</v>
      </c>
      <c r="J101" s="44">
        <f t="shared" si="20"/>
        <v>1913025.03</v>
      </c>
    </row>
    <row r="102" spans="1:10" ht="18.75" customHeight="1">
      <c r="A102" s="27" t="s">
        <v>85</v>
      </c>
      <c r="B102" s="43">
        <v>0</v>
      </c>
      <c r="C102" s="43">
        <v>0</v>
      </c>
      <c r="D102" s="28">
        <f>+D90</f>
        <v>1948145.6199999999</v>
      </c>
      <c r="E102" s="43">
        <v>0</v>
      </c>
      <c r="F102" s="43">
        <v>0</v>
      </c>
      <c r="G102" s="43">
        <v>0</v>
      </c>
      <c r="H102" s="43">
        <v>0</v>
      </c>
      <c r="I102" s="43">
        <v>0</v>
      </c>
      <c r="J102" s="44">
        <f t="shared" si="20"/>
        <v>1948145.6199999999</v>
      </c>
    </row>
    <row r="103" spans="1:10" ht="18.75" customHeight="1">
      <c r="A103" s="27" t="s">
        <v>120</v>
      </c>
      <c r="B103" s="43">
        <v>0</v>
      </c>
      <c r="C103" s="43">
        <v>0</v>
      </c>
      <c r="D103" s="43">
        <v>0</v>
      </c>
      <c r="E103" s="28">
        <v>1186491.8400000001</v>
      </c>
      <c r="F103" s="43">
        <v>0</v>
      </c>
      <c r="G103" s="43">
        <v>0</v>
      </c>
      <c r="H103" s="43">
        <v>0</v>
      </c>
      <c r="I103" s="43">
        <v>0</v>
      </c>
      <c r="J103" s="44">
        <f t="shared" si="20"/>
        <v>1186491.8400000001</v>
      </c>
    </row>
    <row r="104" spans="1:10" ht="18.75" customHeight="1">
      <c r="A104" s="27" t="s">
        <v>121</v>
      </c>
      <c r="B104" s="43">
        <v>0</v>
      </c>
      <c r="C104" s="43">
        <v>0</v>
      </c>
      <c r="D104" s="43">
        <v>0</v>
      </c>
      <c r="E104" s="28">
        <v>863633.07</v>
      </c>
      <c r="F104" s="43">
        <v>0</v>
      </c>
      <c r="G104" s="43">
        <v>0</v>
      </c>
      <c r="H104" s="43">
        <v>0</v>
      </c>
      <c r="I104" s="43">
        <v>0</v>
      </c>
      <c r="J104" s="44">
        <f t="shared" si="20"/>
        <v>863633.07</v>
      </c>
    </row>
    <row r="105" spans="1:10" ht="18.75" customHeight="1">
      <c r="A105" s="27" t="s">
        <v>122</v>
      </c>
      <c r="B105" s="43">
        <v>0</v>
      </c>
      <c r="C105" s="43">
        <v>0</v>
      </c>
      <c r="D105" s="43">
        <v>0</v>
      </c>
      <c r="E105" s="28">
        <v>0</v>
      </c>
      <c r="F105" s="43">
        <v>0</v>
      </c>
      <c r="G105" s="43">
        <v>0</v>
      </c>
      <c r="H105" s="43">
        <v>0</v>
      </c>
      <c r="I105" s="43">
        <v>0</v>
      </c>
      <c r="J105" s="44">
        <f t="shared" si="20"/>
        <v>0</v>
      </c>
    </row>
    <row r="106" spans="1:10" ht="18.75" customHeight="1">
      <c r="A106" s="27" t="s">
        <v>103</v>
      </c>
      <c r="B106" s="43">
        <v>0</v>
      </c>
      <c r="C106" s="43">
        <v>0</v>
      </c>
      <c r="D106" s="43">
        <v>0</v>
      </c>
      <c r="E106" s="43">
        <v>0</v>
      </c>
      <c r="F106" s="28">
        <f>+F90</f>
        <v>1086823.5899999999</v>
      </c>
      <c r="G106" s="43">
        <v>0</v>
      </c>
      <c r="H106" s="43">
        <v>0</v>
      </c>
      <c r="I106" s="43">
        <v>0</v>
      </c>
      <c r="J106" s="44">
        <f t="shared" si="20"/>
        <v>1086823.5899999999</v>
      </c>
    </row>
    <row r="107" spans="1:10" ht="18.75" customHeight="1">
      <c r="A107" s="27" t="s">
        <v>104</v>
      </c>
      <c r="B107" s="43">
        <v>0</v>
      </c>
      <c r="C107" s="43">
        <v>0</v>
      </c>
      <c r="D107" s="43">
        <v>0</v>
      </c>
      <c r="E107" s="43">
        <v>0</v>
      </c>
      <c r="F107" s="43">
        <v>0</v>
      </c>
      <c r="G107" s="28">
        <v>221242.71</v>
      </c>
      <c r="H107" s="43">
        <v>0</v>
      </c>
      <c r="I107" s="43">
        <v>0</v>
      </c>
      <c r="J107" s="44">
        <f t="shared" si="20"/>
        <v>221242.71</v>
      </c>
    </row>
    <row r="108" spans="1:10" ht="18.75" customHeight="1">
      <c r="A108" s="27" t="s">
        <v>105</v>
      </c>
      <c r="B108" s="43">
        <v>0</v>
      </c>
      <c r="C108" s="43">
        <v>0</v>
      </c>
      <c r="D108" s="43">
        <v>0</v>
      </c>
      <c r="E108" s="43">
        <v>0</v>
      </c>
      <c r="F108" s="43">
        <v>0</v>
      </c>
      <c r="G108" s="28">
        <v>297380.59999999998</v>
      </c>
      <c r="H108" s="43">
        <v>0</v>
      </c>
      <c r="I108" s="43">
        <v>0</v>
      </c>
      <c r="J108" s="44">
        <f t="shared" si="20"/>
        <v>297380.59999999998</v>
      </c>
    </row>
    <row r="109" spans="1:10" ht="18.75" customHeight="1">
      <c r="A109" s="27" t="s">
        <v>106</v>
      </c>
      <c r="B109" s="43">
        <v>0</v>
      </c>
      <c r="C109" s="43">
        <v>0</v>
      </c>
      <c r="D109" s="43">
        <v>0</v>
      </c>
      <c r="E109" s="43">
        <v>0</v>
      </c>
      <c r="F109" s="43">
        <v>0</v>
      </c>
      <c r="G109" s="28">
        <v>461951.31</v>
      </c>
      <c r="H109" s="43">
        <v>0</v>
      </c>
      <c r="I109" s="43">
        <v>0</v>
      </c>
      <c r="J109" s="44">
        <f t="shared" si="20"/>
        <v>461951.31</v>
      </c>
    </row>
    <row r="110" spans="1:10" ht="18.75" customHeight="1">
      <c r="A110" s="27" t="s">
        <v>107</v>
      </c>
      <c r="B110" s="43">
        <v>0</v>
      </c>
      <c r="C110" s="43">
        <v>0</v>
      </c>
      <c r="D110" s="43">
        <v>0</v>
      </c>
      <c r="E110" s="43">
        <v>0</v>
      </c>
      <c r="F110" s="43">
        <v>0</v>
      </c>
      <c r="G110" s="28">
        <v>803759.27</v>
      </c>
      <c r="H110" s="43">
        <v>0</v>
      </c>
      <c r="I110" s="43">
        <v>0</v>
      </c>
      <c r="J110" s="44">
        <f t="shared" si="20"/>
        <v>803759.27</v>
      </c>
    </row>
    <row r="111" spans="1:10" ht="18.75" customHeight="1">
      <c r="A111" s="27" t="s">
        <v>108</v>
      </c>
      <c r="B111" s="43">
        <v>0</v>
      </c>
      <c r="C111" s="43">
        <v>0</v>
      </c>
      <c r="D111" s="43">
        <v>0</v>
      </c>
      <c r="E111" s="43">
        <v>0</v>
      </c>
      <c r="F111" s="43">
        <v>0</v>
      </c>
      <c r="G111" s="43">
        <v>0</v>
      </c>
      <c r="H111" s="28">
        <v>621031.78</v>
      </c>
      <c r="I111" s="43">
        <v>0</v>
      </c>
      <c r="J111" s="44">
        <f t="shared" si="20"/>
        <v>621031.78</v>
      </c>
    </row>
    <row r="112" spans="1:10" ht="18.75" customHeight="1">
      <c r="A112" s="27" t="s">
        <v>109</v>
      </c>
      <c r="B112" s="43">
        <v>0</v>
      </c>
      <c r="C112" s="43">
        <v>0</v>
      </c>
      <c r="D112" s="43">
        <v>0</v>
      </c>
      <c r="E112" s="43">
        <v>0</v>
      </c>
      <c r="F112" s="43">
        <v>0</v>
      </c>
      <c r="G112" s="43">
        <v>0</v>
      </c>
      <c r="H112" s="28">
        <v>51323.78</v>
      </c>
      <c r="I112" s="43">
        <v>0</v>
      </c>
      <c r="J112" s="44">
        <f t="shared" si="20"/>
        <v>51323.78</v>
      </c>
    </row>
    <row r="113" spans="1:10" ht="18.75" customHeight="1">
      <c r="A113" s="27" t="s">
        <v>110</v>
      </c>
      <c r="B113" s="43">
        <v>0</v>
      </c>
      <c r="C113" s="43">
        <v>0</v>
      </c>
      <c r="D113" s="43">
        <v>0</v>
      </c>
      <c r="E113" s="43">
        <v>0</v>
      </c>
      <c r="F113" s="43">
        <v>0</v>
      </c>
      <c r="G113" s="43">
        <v>0</v>
      </c>
      <c r="H113" s="28">
        <v>361370.33</v>
      </c>
      <c r="I113" s="43">
        <v>0</v>
      </c>
      <c r="J113" s="44">
        <f t="shared" si="20"/>
        <v>361370.33</v>
      </c>
    </row>
    <row r="114" spans="1:10" ht="18.75" customHeight="1">
      <c r="A114" s="27" t="s">
        <v>111</v>
      </c>
      <c r="B114" s="43">
        <v>0</v>
      </c>
      <c r="C114" s="43">
        <v>0</v>
      </c>
      <c r="D114" s="43">
        <v>0</v>
      </c>
      <c r="E114" s="43">
        <v>0</v>
      </c>
      <c r="F114" s="43">
        <v>0</v>
      </c>
      <c r="G114" s="43">
        <v>0</v>
      </c>
      <c r="H114" s="28">
        <v>348580.75</v>
      </c>
      <c r="I114" s="43">
        <v>0</v>
      </c>
      <c r="J114" s="44">
        <f t="shared" si="20"/>
        <v>348580.75</v>
      </c>
    </row>
    <row r="115" spans="1:10" ht="18.75" customHeight="1">
      <c r="A115" s="27" t="s">
        <v>112</v>
      </c>
      <c r="B115" s="43">
        <v>0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28">
        <v>816811</v>
      </c>
      <c r="I115" s="43">
        <v>0</v>
      </c>
      <c r="J115" s="44">
        <f t="shared" si="20"/>
        <v>816811</v>
      </c>
    </row>
    <row r="116" spans="1:10" ht="18.75" customHeight="1">
      <c r="A116" s="27" t="s">
        <v>113</v>
      </c>
      <c r="B116" s="43">
        <v>0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28">
        <v>416073.07</v>
      </c>
      <c r="J116" s="44">
        <f t="shared" si="20"/>
        <v>416073.07</v>
      </c>
    </row>
    <row r="117" spans="1:10" ht="18.75" customHeight="1">
      <c r="A117" s="29" t="s">
        <v>114</v>
      </c>
      <c r="B117" s="45">
        <v>0</v>
      </c>
      <c r="C117" s="45">
        <v>0</v>
      </c>
      <c r="D117" s="45">
        <v>0</v>
      </c>
      <c r="E117" s="45">
        <v>0</v>
      </c>
      <c r="F117" s="45">
        <v>0</v>
      </c>
      <c r="G117" s="45">
        <v>0</v>
      </c>
      <c r="H117" s="45">
        <v>0</v>
      </c>
      <c r="I117" s="46">
        <v>722037.1</v>
      </c>
      <c r="J117" s="47">
        <f t="shared" si="20"/>
        <v>722037.1</v>
      </c>
    </row>
    <row r="118" spans="1:10" ht="18.75" customHeight="1">
      <c r="A118" s="42" t="s">
        <v>118</v>
      </c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8.75" customHeight="1">
      <c r="A119" s="42" t="s">
        <v>119</v>
      </c>
    </row>
    <row r="120" spans="1:10" ht="18.75" customHeight="1">
      <c r="A120" s="42"/>
    </row>
    <row r="121" spans="1:10" ht="18.75" customHeight="1">
      <c r="A121" s="42"/>
    </row>
    <row r="122" spans="1:10" ht="18.75" customHeight="1">
      <c r="A122" s="41"/>
    </row>
  </sheetData>
  <mergeCells count="6">
    <mergeCell ref="A1:J1"/>
    <mergeCell ref="A2:J2"/>
    <mergeCell ref="A4:A6"/>
    <mergeCell ref="B4:I4"/>
    <mergeCell ref="J4:J6"/>
    <mergeCell ref="E5:E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2013-08-15T19:48:12Z</cp:lastPrinted>
  <dcterms:created xsi:type="dcterms:W3CDTF">2012-11-28T17:54:39Z</dcterms:created>
  <dcterms:modified xsi:type="dcterms:W3CDTF">2013-11-05T16:09:30Z</dcterms:modified>
</cp:coreProperties>
</file>