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C64"/>
  <c r="D64"/>
  <c r="E64"/>
  <c r="F64"/>
  <c r="G64"/>
  <c r="H64"/>
  <c r="I64"/>
  <c r="J65"/>
  <c r="J66"/>
  <c r="J67"/>
  <c r="J89"/>
  <c r="B92"/>
  <c r="C92"/>
  <c r="D92"/>
  <c r="E92"/>
  <c r="J92" s="1"/>
  <c r="F92"/>
  <c r="G92"/>
  <c r="H92"/>
  <c r="I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I8" l="1"/>
  <c r="I7" s="1"/>
  <c r="I45" s="1"/>
  <c r="I44" s="1"/>
  <c r="G8"/>
  <c r="G7" s="1"/>
  <c r="G45" s="1"/>
  <c r="G44" s="1"/>
  <c r="E8"/>
  <c r="E7" s="1"/>
  <c r="C8"/>
  <c r="C7" s="1"/>
  <c r="J64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56"/>
  <c r="G56"/>
  <c r="E56"/>
  <c r="C56"/>
  <c r="J57"/>
  <c r="B56"/>
  <c r="J56" s="1"/>
  <c r="H43"/>
  <c r="H91"/>
  <c r="H90" s="1"/>
  <c r="F43"/>
  <c r="F91"/>
  <c r="F90" s="1"/>
  <c r="F106" s="1"/>
  <c r="J106" s="1"/>
  <c r="D43"/>
  <c r="D91"/>
  <c r="D90" s="1"/>
  <c r="D102" s="1"/>
  <c r="J102" s="1"/>
  <c r="J8"/>
  <c r="J7" s="1"/>
  <c r="B7"/>
  <c r="B45" s="1"/>
  <c r="I43"/>
  <c r="I91"/>
  <c r="I90" s="1"/>
  <c r="G43"/>
  <c r="G91"/>
  <c r="G90" s="1"/>
  <c r="E48"/>
  <c r="J48" s="1"/>
  <c r="E45"/>
  <c r="C45"/>
  <c r="C46"/>
  <c r="J46" s="1"/>
  <c r="J9"/>
  <c r="C44" l="1"/>
  <c r="C91" s="1"/>
  <c r="C90" s="1"/>
  <c r="C101" s="1"/>
  <c r="J101" s="1"/>
  <c r="J98" s="1"/>
  <c r="E44"/>
  <c r="J45"/>
  <c r="J44" s="1"/>
  <c r="B44"/>
  <c r="C43" l="1"/>
  <c r="B43"/>
  <c r="B91"/>
  <c r="E43"/>
  <c r="E91"/>
  <c r="E90" s="1"/>
  <c r="J43" l="1"/>
  <c r="J91"/>
  <c r="B90"/>
  <c r="J90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<sst xmlns="http://schemas.openxmlformats.org/spreadsheetml/2006/main" count="121" uniqueCount="121">
  <si>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</si>
  <si>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</si>
  <si>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</si>
  <si>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</si>
  <si>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</si>
  <si>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</si>
  <si>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</si>
  <si>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</si>
  <si>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</si>
  <si>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</si>
  <si>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</si>
  <si>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</si>
  <si>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</si>
  <si>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</si>
  <si>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</si>
  <si>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</si>
  <si>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</si>
  <si>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</si>
  <si>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</si>
  <si>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</si>
  <si>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</si>
  <si>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</si>
  <si>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</si>
  <si>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</si>
  <si>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</si>
  <si>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</si>
  <si>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</si>
  <si>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</si>
  <si>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</si>
  <si>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</si>
  <si>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</si>
  <si>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</si>
  <si>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</si>
  <si>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</si>
  <si>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</si>
  <si>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</si>
  <si>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</si>
  <si>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</si>
  <si>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</si>
  <si>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</si>
  <si>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</si>
  <si>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</si>
  <si>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</si>
  <si>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</si>
  <si>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</si>
  <si>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</si>
  <si>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</si>
  <si>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</si>
  <si>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</si>
  <si>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</si>
  <si>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</si>
  <si>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</si>
  <si>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</si>
  <si>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</si>
  <si>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</si>
  <si>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</si>
  <si>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</si>
  <si>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</si>
  <si>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</si>
  <si>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</si>
  <si>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</si>
  <si>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</si>
  <si>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</si>
  <si>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</si>
  <si>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</si>
  <si>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</si>
  <si>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</si>
  <si>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</si>
  <si>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</si>
  <si>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</si>
  <si>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</si>
  <si>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</si>
  <si>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</si>
  <si>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</si>
  <si>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</si>
  <si>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</si>
  <si>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</si>
  <si>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</si>
  <si>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</si>
  <si>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</si>
  <si>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</si>
  <si>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</si>
  <si>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</si>
  <si>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</si>
  <si>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</si>
  <si>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</si>
  <si>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</si>
  <si>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</si>
  <si>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</si>
  <si>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</si>
  <si>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</si>
  <si>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</si>
  <si>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</si>
  <si>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</si>
  <si>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</si>
  <si>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</si>
  <si>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</si>
  <si>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</si>
  <si>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</si>
  <si>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</si>
  <si>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</si>
  <si>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</si>
  <si>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</si>
  <si>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</si>
  <si>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</si>
  <si>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</si>
  <si>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</si>
  <si>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</si>
  <si>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</si>
  <si>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</si>
  <si>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</si>
  <si>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</si>
  <si>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</si>
  <si>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</si>
  <si>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</si>
  <si>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</si>
  <si>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</si>
  <si>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20/10/13 - VENCIMENTO 25/10/13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</si>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</sst>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7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197941</v>
      </c>
      <c r="C7" s="9">
        <f t="shared" si="0"/>
        <v>243605</v>
      </c>
      <c r="D7" s="9">
        <f t="shared" si="0"/>
        <v>230151</v>
      </c>
      <c r="E7" s="9">
        <f t="shared" si="0"/>
        <v>149483</v>
      </c>
      <c r="F7" s="9">
        <f t="shared" si="0"/>
        <v>143522</v>
      </c>
      <c r="G7" s="9">
        <f t="shared" si="0"/>
        <v>280809</v>
      </c>
      <c r="H7" s="9">
        <f t="shared" si="0"/>
        <v>403657</v>
      </c>
      <c r="I7" s="9">
        <f t="shared" si="0"/>
        <v>147793</v>
      </c>
      <c r="J7" s="9">
        <f t="shared" si="0"/>
        <v>1796961</v>
      </c>
      <c r="K7" s="56"/>
    </row>
    <row r="8" spans="1:12" ht="17.25" customHeight="1">
      <c r="A8" s="10" t="s">
        <v>33</v>
      </c>
      <c r="B8" s="11">
        <f>B9+B12</f>
        <v>114943</v>
      </c>
      <c r="C8" s="11">
        <f t="shared" ref="C8:I8" si="1">C9+C12</f>
        <v>145785</v>
      </c>
      <c r="D8" s="11">
        <f t="shared" si="1"/>
        <v>132617</v>
      </c>
      <c r="E8" s="11">
        <f t="shared" si="1"/>
        <v>83607</v>
      </c>
      <c r="F8" s="11">
        <f t="shared" si="1"/>
        <v>83720</v>
      </c>
      <c r="G8" s="11">
        <f t="shared" si="1"/>
        <v>150048</v>
      </c>
      <c r="H8" s="11">
        <f t="shared" si="1"/>
        <v>212003</v>
      </c>
      <c r="I8" s="11">
        <f t="shared" si="1"/>
        <v>90280</v>
      </c>
      <c r="J8" s="11">
        <f t="shared" ref="J8:J23" si="2">SUM(B8:I8)</f>
        <v>1013003</v>
      </c>
    </row>
    <row r="9" spans="1:12" ht="17.25" customHeight="1">
      <c r="A9" s="15" t="s">
        <v>18</v>
      </c>
      <c r="B9" s="13">
        <f>+B10+B11</f>
        <v>24775</v>
      </c>
      <c r="C9" s="13">
        <f t="shared" ref="C9:I9" si="3">+C10+C11</f>
        <v>33027</v>
      </c>
      <c r="D9" s="13">
        <f t="shared" si="3"/>
        <v>29092</v>
      </c>
      <c r="E9" s="13">
        <f t="shared" si="3"/>
        <v>18820</v>
      </c>
      <c r="F9" s="13">
        <f t="shared" si="3"/>
        <v>17543</v>
      </c>
      <c r="G9" s="13">
        <f t="shared" si="3"/>
        <v>26895</v>
      </c>
      <c r="H9" s="13">
        <f t="shared" si="3"/>
        <v>29647</v>
      </c>
      <c r="I9" s="13">
        <f t="shared" si="3"/>
        <v>19853</v>
      </c>
      <c r="J9" s="11">
        <f t="shared" si="2"/>
        <v>199652</v>
      </c>
    </row>
    <row r="10" spans="1:12" ht="17.25" customHeight="1">
      <c r="A10" s="31" t="s">
        <v>19</v>
      </c>
      <c r="B10" s="13">
        <v>24775</v>
      </c>
      <c r="C10" s="13">
        <v>33027</v>
      </c>
      <c r="D10" s="13">
        <v>29092</v>
      </c>
      <c r="E10" s="13">
        <v>18820</v>
      </c>
      <c r="F10" s="13">
        <v>17543</v>
      </c>
      <c r="G10" s="13">
        <v>26895</v>
      </c>
      <c r="H10" s="13">
        <v>29647</v>
      </c>
      <c r="I10" s="13">
        <v>19853</v>
      </c>
      <c r="J10" s="11">
        <f>SUM(B10:I10)</f>
        <v>199652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90168</v>
      </c>
      <c r="C12" s="17">
        <f t="shared" si="4"/>
        <v>112758</v>
      </c>
      <c r="D12" s="17">
        <f t="shared" si="4"/>
        <v>103525</v>
      </c>
      <c r="E12" s="17">
        <f t="shared" si="4"/>
        <v>64787</v>
      </c>
      <c r="F12" s="17">
        <f t="shared" si="4"/>
        <v>66177</v>
      </c>
      <c r="G12" s="17">
        <f t="shared" si="4"/>
        <v>123153</v>
      </c>
      <c r="H12" s="17">
        <f t="shared" si="4"/>
        <v>182356</v>
      </c>
      <c r="I12" s="17">
        <f t="shared" si="4"/>
        <v>70427</v>
      </c>
      <c r="J12" s="11">
        <f t="shared" si="2"/>
        <v>813351</v>
      </c>
    </row>
    <row r="13" spans="1:12" ht="17.25" customHeight="1">
      <c r="A13" s="14" t="s">
        <v>21</v>
      </c>
      <c r="B13" s="13">
        <v>38051</v>
      </c>
      <c r="C13" s="13">
        <v>52306</v>
      </c>
      <c r="D13" s="13">
        <v>48693</v>
      </c>
      <c r="E13" s="13">
        <v>31420</v>
      </c>
      <c r="F13" s="13">
        <v>31328</v>
      </c>
      <c r="G13" s="13">
        <v>53336</v>
      </c>
      <c r="H13" s="13">
        <v>75848</v>
      </c>
      <c r="I13" s="13">
        <v>28725</v>
      </c>
      <c r="J13" s="11">
        <f t="shared" si="2"/>
        <v>359707</v>
      </c>
      <c r="K13" s="56"/>
      <c r="L13" s="57"/>
    </row>
    <row r="14" spans="1:12" ht="17.25" customHeight="1">
      <c r="A14" s="14" t="s">
        <v>22</v>
      </c>
      <c r="B14" s="13">
        <v>40136</v>
      </c>
      <c r="C14" s="13">
        <v>44899</v>
      </c>
      <c r="D14" s="13">
        <v>42635</v>
      </c>
      <c r="E14" s="13">
        <v>25483</v>
      </c>
      <c r="F14" s="13">
        <v>26806</v>
      </c>
      <c r="G14" s="13">
        <v>54273</v>
      </c>
      <c r="H14" s="13">
        <v>87688</v>
      </c>
      <c r="I14" s="13">
        <v>32792</v>
      </c>
      <c r="J14" s="11">
        <f t="shared" si="2"/>
        <v>354712</v>
      </c>
      <c r="K14" s="56"/>
    </row>
    <row r="15" spans="1:12" ht="17.25" customHeight="1">
      <c r="A15" s="14" t="s">
        <v>23</v>
      </c>
      <c r="B15" s="13">
        <v>11981</v>
      </c>
      <c r="C15" s="13">
        <v>15553</v>
      </c>
      <c r="D15" s="13">
        <v>12197</v>
      </c>
      <c r="E15" s="13">
        <v>7884</v>
      </c>
      <c r="F15" s="13">
        <v>8043</v>
      </c>
      <c r="G15" s="13">
        <v>15544</v>
      </c>
      <c r="H15" s="13">
        <v>18820</v>
      </c>
      <c r="I15" s="13">
        <v>8910</v>
      </c>
      <c r="J15" s="11">
        <f t="shared" si="2"/>
        <v>98932</v>
      </c>
    </row>
    <row r="16" spans="1:12" ht="17.25" customHeight="1">
      <c r="A16" s="16" t="s">
        <v>24</v>
      </c>
      <c r="B16" s="11">
        <f>+B17+B18+B19</f>
        <v>66618</v>
      </c>
      <c r="C16" s="11">
        <f t="shared" ref="C16:I16" si="5">+C17+C18+C19</f>
        <v>74486</v>
      </c>
      <c r="D16" s="11">
        <f t="shared" si="5"/>
        <v>71537</v>
      </c>
      <c r="E16" s="11">
        <f t="shared" si="5"/>
        <v>46141</v>
      </c>
      <c r="F16" s="11">
        <f t="shared" si="5"/>
        <v>44571</v>
      </c>
      <c r="G16" s="11">
        <f t="shared" si="5"/>
        <v>107935</v>
      </c>
      <c r="H16" s="11">
        <f t="shared" si="5"/>
        <v>168322</v>
      </c>
      <c r="I16" s="11">
        <f t="shared" si="5"/>
        <v>47492</v>
      </c>
      <c r="J16" s="11">
        <f t="shared" si="2"/>
        <v>627102</v>
      </c>
    </row>
    <row r="17" spans="1:11" ht="17.25" customHeight="1">
      <c r="A17" s="12" t="s">
        <v>25</v>
      </c>
      <c r="B17" s="13">
        <v>35486</v>
      </c>
      <c r="C17" s="13">
        <v>44000</v>
      </c>
      <c r="D17" s="13">
        <v>41979</v>
      </c>
      <c r="E17" s="13">
        <v>27380</v>
      </c>
      <c r="F17" s="13">
        <v>26595</v>
      </c>
      <c r="G17" s="13">
        <v>58140</v>
      </c>
      <c r="H17" s="13">
        <v>83600</v>
      </c>
      <c r="I17" s="13">
        <v>26004</v>
      </c>
      <c r="J17" s="11">
        <f t="shared" si="2"/>
        <v>343184</v>
      </c>
      <c r="K17" s="56"/>
    </row>
    <row r="18" spans="1:11" ht="17.25" customHeight="1">
      <c r="A18" s="12" t="s">
        <v>26</v>
      </c>
      <c r="B18" s="13">
        <v>24195</v>
      </c>
      <c r="C18" s="13">
        <v>22748</v>
      </c>
      <c r="D18" s="13">
        <v>23239</v>
      </c>
      <c r="E18" s="13">
        <v>14455</v>
      </c>
      <c r="F18" s="13">
        <v>13989</v>
      </c>
      <c r="G18" s="13">
        <v>39599</v>
      </c>
      <c r="H18" s="13">
        <v>70887</v>
      </c>
      <c r="I18" s="13">
        <v>17250</v>
      </c>
      <c r="J18" s="11">
        <f t="shared" si="2"/>
        <v>226362</v>
      </c>
      <c r="K18" s="56"/>
    </row>
    <row r="19" spans="1:11" ht="17.25" customHeight="1">
      <c r="A19" s="12" t="s">
        <v>27</v>
      </c>
      <c r="B19" s="13">
        <v>6937</v>
      </c>
      <c r="C19" s="13">
        <v>7738</v>
      </c>
      <c r="D19" s="13">
        <v>6319</v>
      </c>
      <c r="E19" s="13">
        <v>4306</v>
      </c>
      <c r="F19" s="13">
        <v>3987</v>
      </c>
      <c r="G19" s="13">
        <v>10196</v>
      </c>
      <c r="H19" s="13">
        <v>13835</v>
      </c>
      <c r="I19" s="13">
        <v>4238</v>
      </c>
      <c r="J19" s="11">
        <f t="shared" si="2"/>
        <v>57556</v>
      </c>
    </row>
    <row r="20" spans="1:11" ht="17.25" customHeight="1">
      <c r="A20" s="16" t="s">
        <v>28</v>
      </c>
      <c r="B20" s="13">
        <v>16380</v>
      </c>
      <c r="C20" s="13">
        <v>23334</v>
      </c>
      <c r="D20" s="13">
        <v>25997</v>
      </c>
      <c r="E20" s="13">
        <v>19735</v>
      </c>
      <c r="F20" s="13">
        <v>15231</v>
      </c>
      <c r="G20" s="13">
        <v>22826</v>
      </c>
      <c r="H20" s="13">
        <v>23332</v>
      </c>
      <c r="I20" s="13">
        <v>9007</v>
      </c>
      <c r="J20" s="11">
        <f t="shared" si="2"/>
        <v>155842</v>
      </c>
    </row>
    <row r="21" spans="1:11" ht="17.25" customHeight="1">
      <c r="A21" s="12" t="s">
        <v>29</v>
      </c>
      <c r="B21" s="13">
        <v>10483</v>
      </c>
      <c r="C21" s="13">
        <v>14934</v>
      </c>
      <c r="D21" s="13">
        <v>16638</v>
      </c>
      <c r="E21" s="13">
        <v>12630</v>
      </c>
      <c r="F21" s="13">
        <v>9748</v>
      </c>
      <c r="G21" s="13">
        <v>14609</v>
      </c>
      <c r="H21" s="13">
        <v>14932</v>
      </c>
      <c r="I21" s="13">
        <v>5764</v>
      </c>
      <c r="J21" s="11">
        <f t="shared" si="2"/>
        <v>99738</v>
      </c>
      <c r="K21" s="56"/>
    </row>
    <row r="22" spans="1:11" ht="17.25" customHeight="1">
      <c r="A22" s="12" t="s">
        <v>30</v>
      </c>
      <c r="B22" s="13">
        <v>5897</v>
      </c>
      <c r="C22" s="13">
        <v>8400</v>
      </c>
      <c r="D22" s="13">
        <v>9359</v>
      </c>
      <c r="E22" s="13">
        <v>7105</v>
      </c>
      <c r="F22" s="13">
        <v>5483</v>
      </c>
      <c r="G22" s="13">
        <v>8217</v>
      </c>
      <c r="H22" s="13">
        <v>8400</v>
      </c>
      <c r="I22" s="13">
        <v>3243</v>
      </c>
      <c r="J22" s="11">
        <f t="shared" si="2"/>
        <v>56104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1014</v>
      </c>
      <c r="J23" s="11">
        <f t="shared" si="2"/>
        <v>1014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23846.09</v>
      </c>
      <c r="J31" s="24">
        <f t="shared" ref="J31:J67" si="7">SUM(B31:I31)</f>
        <v>23846.09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464475.33999999997</v>
      </c>
      <c r="C43" s="23">
        <f t="shared" ref="C43:I43" si="8">+C44+C52</f>
        <v>651335.56999999995</v>
      </c>
      <c r="D43" s="23">
        <f t="shared" si="8"/>
        <v>648078.62</v>
      </c>
      <c r="E43" s="23">
        <f t="shared" si="8"/>
        <v>425736.77</v>
      </c>
      <c r="F43" s="23">
        <f t="shared" si="8"/>
        <v>354783.38</v>
      </c>
      <c r="G43" s="23">
        <f t="shared" si="8"/>
        <v>694032.78</v>
      </c>
      <c r="H43" s="23">
        <f t="shared" si="8"/>
        <v>861179.5</v>
      </c>
      <c r="I43" s="23">
        <f t="shared" si="8"/>
        <v>371763.33</v>
      </c>
      <c r="J43" s="23">
        <f t="shared" si="7"/>
        <v>4471385.29</v>
      </c>
    </row>
    <row r="44" spans="1:10" ht="17.25" customHeight="1">
      <c r="A44" s="16" t="s">
        <v>51</v>
      </c>
      <c r="B44" s="24">
        <f>SUM(B45:B51)</f>
        <v>449504.22</v>
      </c>
      <c r="C44" s="24">
        <f t="shared" ref="C44:J44" si="9">SUM(C45:C51)</f>
        <v>630972.1</v>
      </c>
      <c r="D44" s="24">
        <f t="shared" si="9"/>
        <v>627736.85</v>
      </c>
      <c r="E44" s="24">
        <f t="shared" si="9"/>
        <v>406837.87</v>
      </c>
      <c r="F44" s="24">
        <f t="shared" si="9"/>
        <v>335511.38</v>
      </c>
      <c r="G44" s="24">
        <f t="shared" si="9"/>
        <v>676075.75</v>
      </c>
      <c r="H44" s="24">
        <f t="shared" si="9"/>
        <v>836014.01</v>
      </c>
      <c r="I44" s="24">
        <f t="shared" si="9"/>
        <v>358419.88</v>
      </c>
      <c r="J44" s="24">
        <f t="shared" si="9"/>
        <v>4321072.0599999987</v>
      </c>
    </row>
    <row r="45" spans="1:10" ht="17.25" customHeight="1">
      <c r="A45" s="37" t="s">
        <v>52</v>
      </c>
      <c r="B45" s="24">
        <f t="shared" ref="B45:I45" si="10">ROUND(B26*B7,2)</f>
        <v>449504.22</v>
      </c>
      <c r="C45" s="24">
        <f t="shared" si="10"/>
        <v>629572.76</v>
      </c>
      <c r="D45" s="24">
        <f t="shared" si="10"/>
        <v>627736.85</v>
      </c>
      <c r="E45" s="24">
        <f t="shared" si="10"/>
        <v>398103.13</v>
      </c>
      <c r="F45" s="24">
        <f t="shared" si="10"/>
        <v>335511.38</v>
      </c>
      <c r="G45" s="24">
        <f t="shared" si="10"/>
        <v>676075.75</v>
      </c>
      <c r="H45" s="24">
        <f t="shared" si="10"/>
        <v>836014.01</v>
      </c>
      <c r="I45" s="24">
        <f t="shared" si="10"/>
        <v>334573.78999999998</v>
      </c>
      <c r="J45" s="24">
        <f t="shared" si="7"/>
        <v>4287091.8899999997</v>
      </c>
    </row>
    <row r="46" spans="1:10" ht="17.25" customHeight="1">
      <c r="A46" s="37" t="s">
        <v>53</v>
      </c>
      <c r="B46" s="20">
        <v>0</v>
      </c>
      <c r="C46" s="24">
        <f>ROUND(C27*C7,2)</f>
        <v>1399.34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1399.34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11933.68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11933.68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-3198.94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-3198.94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23846.09</v>
      </c>
      <c r="J49" s="24">
        <f>SUM(B49:I49)</f>
        <v>23846.09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+B57+B64+B87+B88</f>
        <v>-74325</v>
      </c>
      <c r="C56" s="38">
        <f t="shared" si="11"/>
        <v>-99283.91</v>
      </c>
      <c r="D56" s="38">
        <f t="shared" si="11"/>
        <v>-88367.360000000001</v>
      </c>
      <c r="E56" s="38">
        <f t="shared" si="11"/>
        <v>-358249.83</v>
      </c>
      <c r="F56" s="38">
        <f t="shared" si="11"/>
        <v>-54112.3</v>
      </c>
      <c r="G56" s="38">
        <f t="shared" si="11"/>
        <v>-81065.649999999994</v>
      </c>
      <c r="H56" s="38">
        <f t="shared" si="11"/>
        <v>-88964.61</v>
      </c>
      <c r="I56" s="38">
        <f t="shared" si="11"/>
        <v>-59559</v>
      </c>
      <c r="J56" s="38">
        <f t="shared" si="7"/>
        <v>-903927.66000000015</v>
      </c>
    </row>
    <row r="57" spans="1:10" ht="18.75" customHeight="1">
      <c r="A57" s="16" t="s">
        <v>86</v>
      </c>
      <c r="B57" s="38">
        <f t="shared" ref="B57:I57" si="12">B58+B59+B60+B61+B62+B63</f>
        <v>-74325</v>
      </c>
      <c r="C57" s="38">
        <f t="shared" si="12"/>
        <v>-99081</v>
      </c>
      <c r="D57" s="38">
        <f t="shared" si="12"/>
        <v>-87276</v>
      </c>
      <c r="E57" s="38">
        <f t="shared" si="12"/>
        <v>-56460</v>
      </c>
      <c r="F57" s="38">
        <f t="shared" si="12"/>
        <v>-52629</v>
      </c>
      <c r="G57" s="38">
        <f t="shared" si="12"/>
        <v>-80685</v>
      </c>
      <c r="H57" s="38">
        <f t="shared" si="12"/>
        <v>-88941</v>
      </c>
      <c r="I57" s="38">
        <f t="shared" si="12"/>
        <v>-59559</v>
      </c>
      <c r="J57" s="38">
        <f t="shared" si="7"/>
        <v>-598956</v>
      </c>
    </row>
    <row r="58" spans="1:10" ht="18.75" customHeight="1">
      <c r="A58" s="12" t="s">
        <v>87</v>
      </c>
      <c r="B58" s="38">
        <f>-ROUND(B9*$D$3,2)</f>
        <v>-74325</v>
      </c>
      <c r="C58" s="38">
        <f t="shared" ref="C58:I58" si="13">-ROUND(C9*$D$3,2)</f>
        <v>-99081</v>
      </c>
      <c r="D58" s="38">
        <f t="shared" si="13"/>
        <v>-87276</v>
      </c>
      <c r="E58" s="38">
        <f t="shared" si="13"/>
        <v>-56460</v>
      </c>
      <c r="F58" s="38">
        <f t="shared" si="13"/>
        <v>-52629</v>
      </c>
      <c r="G58" s="38">
        <f t="shared" si="13"/>
        <v>-80685</v>
      </c>
      <c r="H58" s="38">
        <f t="shared" si="13"/>
        <v>-88941</v>
      </c>
      <c r="I58" s="38">
        <f t="shared" si="13"/>
        <v>-59559</v>
      </c>
      <c r="J58" s="38">
        <f t="shared" si="7"/>
        <v>-598956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91</v>
      </c>
      <c r="B64" s="20">
        <v>0</v>
      </c>
      <c r="C64" s="50">
        <f t="shared" ref="C64:I64" si="14">SUM(C65:C86)</f>
        <v>-202.91</v>
      </c>
      <c r="D64" s="20">
        <f t="shared" si="14"/>
        <v>-1091.3599999999999</v>
      </c>
      <c r="E64" s="20">
        <f t="shared" si="14"/>
        <v>-301789.83</v>
      </c>
      <c r="F64" s="20">
        <f t="shared" si="14"/>
        <v>-1483.3</v>
      </c>
      <c r="G64" s="20">
        <f t="shared" si="14"/>
        <v>-380.65</v>
      </c>
      <c r="H64" s="20">
        <f t="shared" si="14"/>
        <v>-23.61</v>
      </c>
      <c r="I64" s="20">
        <f t="shared" si="14"/>
        <v>0</v>
      </c>
      <c r="J64" s="38">
        <f t="shared" si="7"/>
        <v>-304971.66000000003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-300000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5">SUM(B77:I77)</f>
        <v>-300000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6">+B91+B92</f>
        <v>390150.33999999997</v>
      </c>
      <c r="C90" s="25">
        <f t="shared" si="16"/>
        <v>552051.65999999992</v>
      </c>
      <c r="D90" s="25">
        <f t="shared" si="16"/>
        <v>559711.26</v>
      </c>
      <c r="E90" s="25">
        <f t="shared" si="16"/>
        <v>67486.939999999973</v>
      </c>
      <c r="F90" s="25">
        <f t="shared" si="16"/>
        <v>300671.08</v>
      </c>
      <c r="G90" s="25">
        <f t="shared" si="16"/>
        <v>612967.13</v>
      </c>
      <c r="H90" s="25">
        <f t="shared" si="16"/>
        <v>772214.89</v>
      </c>
      <c r="I90" s="25">
        <f t="shared" si="16"/>
        <v>312204.33</v>
      </c>
      <c r="J90" s="51">
        <f>SUM(B90:I90)</f>
        <v>3567457.63</v>
      </c>
      <c r="K90" s="58"/>
    </row>
    <row r="91" spans="1:11" ht="18.75" customHeight="1">
      <c r="A91" s="16" t="s">
        <v>94</v>
      </c>
      <c r="B91" s="25">
        <f t="shared" ref="B91:I91" si="17">+B44+B57+B64+B87</f>
        <v>375179.22</v>
      </c>
      <c r="C91" s="25">
        <f t="shared" si="17"/>
        <v>531688.18999999994</v>
      </c>
      <c r="D91" s="25">
        <f t="shared" si="17"/>
        <v>539369.49</v>
      </c>
      <c r="E91" s="25">
        <f t="shared" si="17"/>
        <v>48588.039999999979</v>
      </c>
      <c r="F91" s="25">
        <f t="shared" si="17"/>
        <v>281399.08</v>
      </c>
      <c r="G91" s="25">
        <f t="shared" si="17"/>
        <v>595010.1</v>
      </c>
      <c r="H91" s="25">
        <f t="shared" si="17"/>
        <v>747049.4</v>
      </c>
      <c r="I91" s="25">
        <f t="shared" si="17"/>
        <v>298860.88</v>
      </c>
      <c r="J91" s="51">
        <f>SUM(B91:I91)</f>
        <v>3417144.4</v>
      </c>
      <c r="K91" s="58"/>
    </row>
    <row r="92" spans="1:11" ht="18.75" customHeight="1">
      <c r="A92" s="16" t="s">
        <v>98</v>
      </c>
      <c r="B92" s="25">
        <f t="shared" ref="B92:I92" si="18">IF(+B52+B88+B93&lt;0,0,(B52+B88+B93))</f>
        <v>14971.12</v>
      </c>
      <c r="C92" s="25">
        <f t="shared" si="18"/>
        <v>20363.47</v>
      </c>
      <c r="D92" s="25">
        <f t="shared" si="18"/>
        <v>20341.77</v>
      </c>
      <c r="E92" s="20">
        <f t="shared" si="18"/>
        <v>18898.900000000001</v>
      </c>
      <c r="F92" s="25">
        <f t="shared" si="18"/>
        <v>19272</v>
      </c>
      <c r="G92" s="20">
        <f t="shared" si="18"/>
        <v>17957.03</v>
      </c>
      <c r="H92" s="25">
        <f t="shared" si="18"/>
        <v>25165.49</v>
      </c>
      <c r="I92" s="20">
        <f t="shared" si="18"/>
        <v>13343.45</v>
      </c>
      <c r="J92" s="51">
        <f>SUM(B92:I92)</f>
        <v>150313.23000000001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3567457.6399999997</v>
      </c>
    </row>
    <row r="99" spans="1:10" ht="18.75" customHeight="1">
      <c r="A99" s="27" t="s">
        <v>82</v>
      </c>
      <c r="B99" s="28">
        <v>49762.23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19">SUM(B99:I99)</f>
        <v>49762.23</v>
      </c>
    </row>
    <row r="100" spans="1:10" ht="18.75" customHeight="1">
      <c r="A100" s="27" t="s">
        <v>83</v>
      </c>
      <c r="B100" s="28">
        <v>340388.11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19"/>
        <v>340388.11</v>
      </c>
    </row>
    <row r="101" spans="1:10" ht="18.75" customHeight="1">
      <c r="A101" s="27" t="s">
        <v>84</v>
      </c>
      <c r="B101" s="43">
        <v>0</v>
      </c>
      <c r="C101" s="28">
        <f>+C90</f>
        <v>552051.65999999992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9"/>
        <v>552051.65999999992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559711.26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9"/>
        <v>559711.26</v>
      </c>
    </row>
    <row r="103" spans="1:10" ht="18.75" customHeight="1">
      <c r="A103" s="27" t="s">
        <v>118</v>
      </c>
      <c r="B103" s="43">
        <v>0</v>
      </c>
      <c r="C103" s="43">
        <v>0</v>
      </c>
      <c r="D103" s="43">
        <v>0</v>
      </c>
      <c r="E103" s="28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9"/>
        <v>0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67486.929999999993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9"/>
        <v>67486.929999999993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28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9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300671.08</v>
      </c>
      <c r="G106" s="43">
        <v>0</v>
      </c>
      <c r="H106" s="43">
        <v>0</v>
      </c>
      <c r="I106" s="43">
        <v>0</v>
      </c>
      <c r="J106" s="44">
        <f t="shared" si="19"/>
        <v>300671.08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77010.460000000006</v>
      </c>
      <c r="H107" s="43">
        <v>0</v>
      </c>
      <c r="I107" s="43">
        <v>0</v>
      </c>
      <c r="J107" s="44">
        <f t="shared" si="19"/>
        <v>77010.460000000006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107141.27</v>
      </c>
      <c r="H108" s="43">
        <v>0</v>
      </c>
      <c r="I108" s="43">
        <v>0</v>
      </c>
      <c r="J108" s="44">
        <f t="shared" si="19"/>
        <v>107141.27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150676.89000000001</v>
      </c>
      <c r="H109" s="43">
        <v>0</v>
      </c>
      <c r="I109" s="43">
        <v>0</v>
      </c>
      <c r="J109" s="44">
        <f t="shared" si="19"/>
        <v>150676.89000000001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278138.51</v>
      </c>
      <c r="H110" s="43">
        <v>0</v>
      </c>
      <c r="I110" s="43">
        <v>0</v>
      </c>
      <c r="J110" s="44">
        <f t="shared" si="19"/>
        <v>278138.51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217816.69</v>
      </c>
      <c r="I111" s="43">
        <v>0</v>
      </c>
      <c r="J111" s="44">
        <f t="shared" si="19"/>
        <v>217816.69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22788.25</v>
      </c>
      <c r="I112" s="43">
        <v>0</v>
      </c>
      <c r="J112" s="44">
        <f t="shared" si="19"/>
        <v>22788.25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128369.77</v>
      </c>
      <c r="I113" s="43">
        <v>0</v>
      </c>
      <c r="J113" s="44">
        <f t="shared" si="19"/>
        <v>128369.77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105830.43</v>
      </c>
      <c r="I114" s="43">
        <v>0</v>
      </c>
      <c r="J114" s="44">
        <f t="shared" si="19"/>
        <v>105830.43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297409.77</v>
      </c>
      <c r="I115" s="43">
        <v>0</v>
      </c>
      <c r="J115" s="44">
        <f t="shared" si="19"/>
        <v>297409.77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114031.71</v>
      </c>
      <c r="J116" s="44">
        <f t="shared" si="19"/>
        <v>114031.71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198172.62</v>
      </c>
      <c r="J117" s="47">
        <f t="shared" si="19"/>
        <v>198172.62</v>
      </c>
    </row>
    <row r="118" spans="1:10" ht="18.75" customHeight="1">
      <c r="A118" s="42"/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2013-11-05T16:09:19Z</dcterms:modified>
</cp:coreProperties>
</file>