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4" i="8"/>
  <c r="J73"/>
  <c r="J71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9"/>
  <c r="B92"/>
  <c r="C92"/>
  <c r="D92"/>
  <c r="E92"/>
  <c r="F92"/>
  <c r="G92"/>
  <c r="H92"/>
  <c r="J92" s="1"/>
  <c r="I92"/>
  <c r="J93"/>
  <c r="J99"/>
  <c r="J100"/>
  <c r="J103"/>
  <c r="J104"/>
  <c r="J105"/>
  <c r="J107"/>
  <c r="J108"/>
  <c r="J109"/>
  <c r="J110"/>
  <c r="J111"/>
  <c r="J112"/>
  <c r="J113"/>
  <c r="J114"/>
  <c r="J115"/>
  <c r="J116"/>
  <c r="J117"/>
  <c r="E56" l="1"/>
  <c r="I8"/>
  <c r="I7" s="1"/>
  <c r="I45" s="1"/>
  <c r="I44" s="1"/>
  <c r="G8"/>
  <c r="G7" s="1"/>
  <c r="G45" s="1"/>
  <c r="G44" s="1"/>
  <c r="E8"/>
  <c r="E7" s="1"/>
  <c r="C8"/>
  <c r="C7" s="1"/>
  <c r="J58"/>
  <c r="H8"/>
  <c r="H7" s="1"/>
  <c r="H45" s="1"/>
  <c r="H44" s="1"/>
  <c r="F8"/>
  <c r="F7" s="1"/>
  <c r="F45" s="1"/>
  <c r="F44" s="1"/>
  <c r="D8"/>
  <c r="D7" s="1"/>
  <c r="D45" s="1"/>
  <c r="D44" s="1"/>
  <c r="B8"/>
  <c r="D56"/>
  <c r="I56"/>
  <c r="G56"/>
  <c r="H56"/>
  <c r="F56"/>
  <c r="J64"/>
  <c r="C56"/>
  <c r="J57"/>
  <c r="B56"/>
  <c r="J56" s="1"/>
  <c r="H43"/>
  <c r="H91"/>
  <c r="H90" s="1"/>
  <c r="F43"/>
  <c r="F91"/>
  <c r="F90" s="1"/>
  <c r="F106" s="1"/>
  <c r="J106" s="1"/>
  <c r="D43"/>
  <c r="D91"/>
  <c r="D90" s="1"/>
  <c r="D102" s="1"/>
  <c r="J102" s="1"/>
  <c r="J8"/>
  <c r="J7" s="1"/>
  <c r="B7"/>
  <c r="B45" s="1"/>
  <c r="I43"/>
  <c r="I91"/>
  <c r="I90" s="1"/>
  <c r="G43"/>
  <c r="G91"/>
  <c r="G90" s="1"/>
  <c r="E48"/>
  <c r="J48" s="1"/>
  <c r="E45"/>
  <c r="E44" s="1"/>
  <c r="C45"/>
  <c r="C46"/>
  <c r="J46" s="1"/>
  <c r="J9"/>
  <c r="E43" l="1"/>
  <c r="E91"/>
  <c r="E90" s="1"/>
  <c r="C44"/>
  <c r="J45"/>
  <c r="J44" s="1"/>
  <c r="B44"/>
  <c r="B43" l="1"/>
  <c r="B91"/>
  <c r="C43"/>
  <c r="C91"/>
  <c r="C90" s="1"/>
  <c r="C101" s="1"/>
  <c r="J101" s="1"/>
  <c r="J98" s="1"/>
  <c r="J43" l="1"/>
  <c r="J91"/>
  <c r="B90"/>
  <c r="J90" s="1"/>
</calcChain>
</file>

<file path=xl/sharedStrings.xml><?xml version="1.0" encoding="utf-8"?>
<sst xmlns="http://schemas.openxmlformats.org/spreadsheetml/2006/main" count="121" uniqueCount="121">
  <si>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</si>
  <si>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</si>
  <si>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</si>
  <si>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</si>
  <si>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</si>
  <si>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</si>
  <si>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</si>
  <si>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</si>
  <si>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</si>
  <si>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</si>
  <si>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</si>
  <si>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</si>
  <si>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</si>
  <si>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</si>
  <si>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</si>
  <si>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</si>
  <si>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</si>
  <si>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</si>
  <si>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</si>
  <si>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</si>
  <si>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</si>
  <si>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</si>
  <si>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</si>
  <si>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</si>
  <si>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</si>
  <si>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</si>
  <si>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</si>
  <si>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</si>
  <si>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</si>
  <si>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</si>
  <si>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</si>
  <si>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</si>
  <si>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</si>
  <si>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</si>
  <si>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</si>
  <si>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</si>
  <si>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</si>
  <si>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</si>
  <si>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</si>
  <si>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</si>
  <si>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</si>
  <si>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</si>
  <si>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</si>
  <si>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</si>
  <si>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</si>
  <si>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</si>
  <si>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</si>
  <si>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</si>
  <si>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</si>
  <si>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</si>
  <si>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</si>
  <si>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</si>
  <si>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</si>
  <si>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</si>
  <si>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</si>
  <si>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</si>
  <si>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</si>
  <si>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</si>
  <si>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</si>
  <si>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</si>
  <si>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</si>
  <si>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</si>
  <si>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</si>
  <si>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</si>
  <si>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</si>
  <si>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</si>
  <si>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</si>
  <si>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</si>
  <si>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</si>
  <si>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</si>
  <si>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</si>
  <si>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</si>
  <si>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</si>
  <si>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</si>
  <si>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</si>
  <si>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</si>
  <si>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</si>
  <si>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</si>
  <si>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</si>
  <si>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</si>
  <si>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</si>
  <si>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</si>
  <si>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</si>
  <si>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</si>
  <si>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</si>
  <si>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</si>
  <si>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</si>
  <si>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</si>
  <si>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</si>
  <si>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</si>
  <si>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</si>
  <si>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</si>
  <si>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</si>
  <si>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</si>
  <si>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</si>
  <si>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</si>
  <si>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</si>
  <si>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</si>
  <si>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</si>
  <si>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</si>
  <si>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</si>
  <si>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</si>
  <si>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</si>
  <si>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</si>
  <si>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</si>
  <si>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</si>
  <si>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</si>
  <si>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</si>
  <si>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</si>
  <si>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</si>
  <si>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</si>
  <si>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</si>
  <si>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</si>
  <si>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</si>
  <si>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</si>
  <si>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</si>
  <si>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</si>
  <si>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>OPERAÇÃO 18/10/13 - VENCIMENTO 25/10/13</t>
  </si>
  <si>
    <t>8.5. Área 4</t>
  </si>
  <si>
    <t>8.7. Área 4</t>
  </si>
  <si>
    <t>8.8.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</si>
</sst>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showGridLines="0" tabSelected="1" zoomScale="80" zoomScaleNormal="8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117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7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601409</v>
      </c>
      <c r="C7" s="9">
        <f t="shared" si="0"/>
        <v>760254</v>
      </c>
      <c r="D7" s="9">
        <f t="shared" si="0"/>
        <v>716342</v>
      </c>
      <c r="E7" s="9">
        <f t="shared" si="0"/>
        <v>438582</v>
      </c>
      <c r="F7" s="9">
        <f t="shared" si="0"/>
        <v>535339</v>
      </c>
      <c r="G7" s="9">
        <f t="shared" si="0"/>
        <v>788638</v>
      </c>
      <c r="H7" s="9">
        <f t="shared" si="0"/>
        <v>1203651</v>
      </c>
      <c r="I7" s="9">
        <f t="shared" si="0"/>
        <v>552450</v>
      </c>
      <c r="J7" s="9">
        <f t="shared" si="0"/>
        <v>5596665</v>
      </c>
      <c r="K7" s="56"/>
    </row>
    <row r="8" spans="1:12" ht="17.25" customHeight="1">
      <c r="A8" s="10" t="s">
        <v>33</v>
      </c>
      <c r="B8" s="11">
        <f>B9+B12</f>
        <v>357549</v>
      </c>
      <c r="C8" s="11">
        <f t="shared" ref="C8:I8" si="1">C9+C12</f>
        <v>464419</v>
      </c>
      <c r="D8" s="11">
        <f t="shared" si="1"/>
        <v>418396</v>
      </c>
      <c r="E8" s="11">
        <f t="shared" si="1"/>
        <v>249454</v>
      </c>
      <c r="F8" s="11">
        <f t="shared" si="1"/>
        <v>317834</v>
      </c>
      <c r="G8" s="11">
        <f t="shared" si="1"/>
        <v>442281</v>
      </c>
      <c r="H8" s="11">
        <f t="shared" si="1"/>
        <v>652980</v>
      </c>
      <c r="I8" s="11">
        <f t="shared" si="1"/>
        <v>341263</v>
      </c>
      <c r="J8" s="11">
        <f t="shared" ref="J8:J23" si="2">SUM(B8:I8)</f>
        <v>3244176</v>
      </c>
    </row>
    <row r="9" spans="1:12" ht="17.25" customHeight="1">
      <c r="A9" s="15" t="s">
        <v>18</v>
      </c>
      <c r="B9" s="13">
        <f>+B10+B11</f>
        <v>45034</v>
      </c>
      <c r="C9" s="13">
        <f t="shared" ref="C9:I9" si="3">+C10+C11</f>
        <v>62323</v>
      </c>
      <c r="D9" s="13">
        <f t="shared" si="3"/>
        <v>52729</v>
      </c>
      <c r="E9" s="13">
        <f t="shared" si="3"/>
        <v>32565</v>
      </c>
      <c r="F9" s="13">
        <f t="shared" si="3"/>
        <v>39232</v>
      </c>
      <c r="G9" s="13">
        <f t="shared" si="3"/>
        <v>48969</v>
      </c>
      <c r="H9" s="13">
        <f t="shared" si="3"/>
        <v>55854</v>
      </c>
      <c r="I9" s="13">
        <f t="shared" si="3"/>
        <v>52432</v>
      </c>
      <c r="J9" s="11">
        <f t="shared" si="2"/>
        <v>389138</v>
      </c>
    </row>
    <row r="10" spans="1:12" ht="17.25" customHeight="1">
      <c r="A10" s="31" t="s">
        <v>19</v>
      </c>
      <c r="B10" s="13">
        <v>45034</v>
      </c>
      <c r="C10" s="13">
        <v>62323</v>
      </c>
      <c r="D10" s="13">
        <v>52729</v>
      </c>
      <c r="E10" s="13">
        <v>32565</v>
      </c>
      <c r="F10" s="13">
        <v>39232</v>
      </c>
      <c r="G10" s="13">
        <v>48969</v>
      </c>
      <c r="H10" s="13">
        <v>55854</v>
      </c>
      <c r="I10" s="13">
        <v>52432</v>
      </c>
      <c r="J10" s="11">
        <f>SUM(B10:I10)</f>
        <v>389138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312515</v>
      </c>
      <c r="C12" s="17">
        <f t="shared" si="4"/>
        <v>402096</v>
      </c>
      <c r="D12" s="17">
        <f t="shared" si="4"/>
        <v>365667</v>
      </c>
      <c r="E12" s="17">
        <f t="shared" si="4"/>
        <v>216889</v>
      </c>
      <c r="F12" s="17">
        <f t="shared" si="4"/>
        <v>278602</v>
      </c>
      <c r="G12" s="17">
        <f t="shared" si="4"/>
        <v>393312</v>
      </c>
      <c r="H12" s="17">
        <f t="shared" si="4"/>
        <v>597126</v>
      </c>
      <c r="I12" s="17">
        <f t="shared" si="4"/>
        <v>288831</v>
      </c>
      <c r="J12" s="11">
        <f t="shared" si="2"/>
        <v>2855038</v>
      </c>
    </row>
    <row r="13" spans="1:12" ht="17.25" customHeight="1">
      <c r="A13" s="14" t="s">
        <v>21</v>
      </c>
      <c r="B13" s="13">
        <v>126235</v>
      </c>
      <c r="C13" s="13">
        <v>177564</v>
      </c>
      <c r="D13" s="13">
        <v>167335</v>
      </c>
      <c r="E13" s="13">
        <v>101097</v>
      </c>
      <c r="F13" s="13">
        <v>124926</v>
      </c>
      <c r="G13" s="13">
        <v>174111</v>
      </c>
      <c r="H13" s="13">
        <v>257698</v>
      </c>
      <c r="I13" s="13">
        <v>119719</v>
      </c>
      <c r="J13" s="11">
        <f t="shared" si="2"/>
        <v>1248685</v>
      </c>
      <c r="K13" s="56"/>
      <c r="L13" s="57"/>
    </row>
    <row r="14" spans="1:12" ht="17.25" customHeight="1">
      <c r="A14" s="14" t="s">
        <v>22</v>
      </c>
      <c r="B14" s="13">
        <v>136424</v>
      </c>
      <c r="C14" s="13">
        <v>156910</v>
      </c>
      <c r="D14" s="13">
        <v>142698</v>
      </c>
      <c r="E14" s="13">
        <v>82268</v>
      </c>
      <c r="F14" s="13">
        <v>113666</v>
      </c>
      <c r="G14" s="13">
        <v>160425</v>
      </c>
      <c r="H14" s="13">
        <v>264659</v>
      </c>
      <c r="I14" s="13">
        <v>124210</v>
      </c>
      <c r="J14" s="11">
        <f t="shared" si="2"/>
        <v>1181260</v>
      </c>
      <c r="K14" s="56"/>
    </row>
    <row r="15" spans="1:12" ht="17.25" customHeight="1">
      <c r="A15" s="14" t="s">
        <v>23</v>
      </c>
      <c r="B15" s="13">
        <v>49856</v>
      </c>
      <c r="C15" s="13">
        <v>67622</v>
      </c>
      <c r="D15" s="13">
        <v>55634</v>
      </c>
      <c r="E15" s="13">
        <v>33524</v>
      </c>
      <c r="F15" s="13">
        <v>40010</v>
      </c>
      <c r="G15" s="13">
        <v>58776</v>
      </c>
      <c r="H15" s="13">
        <v>74769</v>
      </c>
      <c r="I15" s="13">
        <v>44902</v>
      </c>
      <c r="J15" s="11">
        <f t="shared" si="2"/>
        <v>425093</v>
      </c>
    </row>
    <row r="16" spans="1:12" ht="17.25" customHeight="1">
      <c r="A16" s="16" t="s">
        <v>24</v>
      </c>
      <c r="B16" s="11">
        <f>+B17+B18+B19</f>
        <v>204844</v>
      </c>
      <c r="C16" s="11">
        <f t="shared" ref="C16:I16" si="5">+C17+C18+C19</f>
        <v>234554</v>
      </c>
      <c r="D16" s="11">
        <f t="shared" si="5"/>
        <v>228848</v>
      </c>
      <c r="E16" s="11">
        <f t="shared" si="5"/>
        <v>142886</v>
      </c>
      <c r="F16" s="11">
        <f t="shared" si="5"/>
        <v>173364</v>
      </c>
      <c r="G16" s="11">
        <f t="shared" si="5"/>
        <v>290430</v>
      </c>
      <c r="H16" s="11">
        <f t="shared" si="5"/>
        <v>490471</v>
      </c>
      <c r="I16" s="11">
        <f t="shared" si="5"/>
        <v>174402</v>
      </c>
      <c r="J16" s="11">
        <f t="shared" si="2"/>
        <v>1939799</v>
      </c>
    </row>
    <row r="17" spans="1:11" ht="17.25" customHeight="1">
      <c r="A17" s="12" t="s">
        <v>25</v>
      </c>
      <c r="B17" s="13">
        <v>95145</v>
      </c>
      <c r="C17" s="13">
        <v>122552</v>
      </c>
      <c r="D17" s="13">
        <v>121234</v>
      </c>
      <c r="E17" s="13">
        <v>76039</v>
      </c>
      <c r="F17" s="13">
        <v>90364</v>
      </c>
      <c r="G17" s="13">
        <v>148084</v>
      </c>
      <c r="H17" s="13">
        <v>237779</v>
      </c>
      <c r="I17" s="13">
        <v>88878</v>
      </c>
      <c r="J17" s="11">
        <f t="shared" si="2"/>
        <v>980075</v>
      </c>
      <c r="K17" s="56"/>
    </row>
    <row r="18" spans="1:11" ht="17.25" customHeight="1">
      <c r="A18" s="12" t="s">
        <v>26</v>
      </c>
      <c r="B18" s="13">
        <v>82191</v>
      </c>
      <c r="C18" s="13">
        <v>79669</v>
      </c>
      <c r="D18" s="13">
        <v>77971</v>
      </c>
      <c r="E18" s="13">
        <v>48109</v>
      </c>
      <c r="F18" s="13">
        <v>63330</v>
      </c>
      <c r="G18" s="13">
        <v>106746</v>
      </c>
      <c r="H18" s="13">
        <v>199800</v>
      </c>
      <c r="I18" s="13">
        <v>64160</v>
      </c>
      <c r="J18" s="11">
        <f t="shared" si="2"/>
        <v>721976</v>
      </c>
      <c r="K18" s="56"/>
    </row>
    <row r="19" spans="1:11" ht="17.25" customHeight="1">
      <c r="A19" s="12" t="s">
        <v>27</v>
      </c>
      <c r="B19" s="13">
        <v>27508</v>
      </c>
      <c r="C19" s="13">
        <v>32333</v>
      </c>
      <c r="D19" s="13">
        <v>29643</v>
      </c>
      <c r="E19" s="13">
        <v>18738</v>
      </c>
      <c r="F19" s="13">
        <v>19670</v>
      </c>
      <c r="G19" s="13">
        <v>35600</v>
      </c>
      <c r="H19" s="13">
        <v>52892</v>
      </c>
      <c r="I19" s="13">
        <v>21364</v>
      </c>
      <c r="J19" s="11">
        <f t="shared" si="2"/>
        <v>237748</v>
      </c>
    </row>
    <row r="20" spans="1:11" ht="17.25" customHeight="1">
      <c r="A20" s="16" t="s">
        <v>28</v>
      </c>
      <c r="B20" s="13">
        <v>39016</v>
      </c>
      <c r="C20" s="13">
        <v>61281</v>
      </c>
      <c r="D20" s="13">
        <v>69098</v>
      </c>
      <c r="E20" s="13">
        <v>46242</v>
      </c>
      <c r="F20" s="13">
        <v>44141</v>
      </c>
      <c r="G20" s="13">
        <v>55927</v>
      </c>
      <c r="H20" s="13">
        <v>60200</v>
      </c>
      <c r="I20" s="13">
        <v>30275</v>
      </c>
      <c r="J20" s="11">
        <f t="shared" si="2"/>
        <v>406180</v>
      </c>
    </row>
    <row r="21" spans="1:11" ht="17.25" customHeight="1">
      <c r="A21" s="12" t="s">
        <v>29</v>
      </c>
      <c r="B21" s="13">
        <v>24970</v>
      </c>
      <c r="C21" s="13">
        <v>39220</v>
      </c>
      <c r="D21" s="13">
        <v>44223</v>
      </c>
      <c r="E21" s="13">
        <v>29595</v>
      </c>
      <c r="F21" s="13">
        <v>28250</v>
      </c>
      <c r="G21" s="13">
        <v>35793</v>
      </c>
      <c r="H21" s="13">
        <v>38528</v>
      </c>
      <c r="I21" s="13">
        <v>19376</v>
      </c>
      <c r="J21" s="11">
        <f t="shared" si="2"/>
        <v>259955</v>
      </c>
      <c r="K21" s="56"/>
    </row>
    <row r="22" spans="1:11" ht="17.25" customHeight="1">
      <c r="A22" s="12" t="s">
        <v>30</v>
      </c>
      <c r="B22" s="13">
        <v>14046</v>
      </c>
      <c r="C22" s="13">
        <v>22061</v>
      </c>
      <c r="D22" s="13">
        <v>24875</v>
      </c>
      <c r="E22" s="13">
        <v>16647</v>
      </c>
      <c r="F22" s="13">
        <v>15891</v>
      </c>
      <c r="G22" s="13">
        <v>20134</v>
      </c>
      <c r="H22" s="13">
        <v>21672</v>
      </c>
      <c r="I22" s="13">
        <v>10899</v>
      </c>
      <c r="J22" s="11">
        <f t="shared" si="2"/>
        <v>146225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6510</v>
      </c>
      <c r="J23" s="11">
        <f t="shared" si="2"/>
        <v>6510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11404.24</v>
      </c>
      <c r="J31" s="24">
        <f t="shared" ref="J31:J74" si="7">SUM(B31:I31)</f>
        <v>11404.24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1380710.82</v>
      </c>
      <c r="C43" s="23">
        <f t="shared" ref="C43:I43" si="8">+C44+C52</f>
        <v>1989531.0399999998</v>
      </c>
      <c r="D43" s="23">
        <f t="shared" si="8"/>
        <v>1974164.58</v>
      </c>
      <c r="E43" s="23">
        <f t="shared" si="8"/>
        <v>1212558.1500000001</v>
      </c>
      <c r="F43" s="23">
        <f t="shared" si="8"/>
        <v>1270733.98</v>
      </c>
      <c r="G43" s="23">
        <f t="shared" si="8"/>
        <v>1916681.8800000001</v>
      </c>
      <c r="H43" s="23">
        <f t="shared" si="8"/>
        <v>2518047.08</v>
      </c>
      <c r="I43" s="23">
        <f t="shared" si="8"/>
        <v>1275384</v>
      </c>
      <c r="J43" s="23">
        <f t="shared" si="7"/>
        <v>13537811.530000001</v>
      </c>
    </row>
    <row r="44" spans="1:10" ht="17.25" customHeight="1">
      <c r="A44" s="16" t="s">
        <v>51</v>
      </c>
      <c r="B44" s="24">
        <f>SUM(B45:B51)</f>
        <v>1365739.7</v>
      </c>
      <c r="C44" s="24">
        <f t="shared" ref="C44:J44" si="9">SUM(C45:C51)</f>
        <v>1969167.5699999998</v>
      </c>
      <c r="D44" s="24">
        <f t="shared" si="9"/>
        <v>1953822.81</v>
      </c>
      <c r="E44" s="24">
        <f t="shared" si="9"/>
        <v>1193659.2500000002</v>
      </c>
      <c r="F44" s="24">
        <f t="shared" si="9"/>
        <v>1251461.98</v>
      </c>
      <c r="G44" s="24">
        <f t="shared" si="9"/>
        <v>1898724.85</v>
      </c>
      <c r="H44" s="24">
        <f t="shared" si="9"/>
        <v>2492881.59</v>
      </c>
      <c r="I44" s="24">
        <f t="shared" si="9"/>
        <v>1262040.55</v>
      </c>
      <c r="J44" s="24">
        <f t="shared" si="9"/>
        <v>13387498.300000001</v>
      </c>
    </row>
    <row r="45" spans="1:10" ht="17.25" customHeight="1">
      <c r="A45" s="37" t="s">
        <v>52</v>
      </c>
      <c r="B45" s="24">
        <f t="shared" ref="B45:I45" si="10">ROUND(B26*B7,2)</f>
        <v>1365739.7</v>
      </c>
      <c r="C45" s="24">
        <f t="shared" si="10"/>
        <v>1964800.44</v>
      </c>
      <c r="D45" s="24">
        <f t="shared" si="10"/>
        <v>1953822.81</v>
      </c>
      <c r="E45" s="24">
        <f t="shared" si="10"/>
        <v>1168031.58</v>
      </c>
      <c r="F45" s="24">
        <f t="shared" si="10"/>
        <v>1251461.98</v>
      </c>
      <c r="G45" s="24">
        <f t="shared" si="10"/>
        <v>1898724.85</v>
      </c>
      <c r="H45" s="24">
        <f t="shared" si="10"/>
        <v>2492881.59</v>
      </c>
      <c r="I45" s="24">
        <f t="shared" si="10"/>
        <v>1250636.31</v>
      </c>
      <c r="J45" s="24">
        <f t="shared" si="7"/>
        <v>13346099.26</v>
      </c>
    </row>
    <row r="46" spans="1:10" ht="17.25" customHeight="1">
      <c r="A46" s="37" t="s">
        <v>53</v>
      </c>
      <c r="B46" s="20">
        <v>0</v>
      </c>
      <c r="C46" s="24">
        <f>ROUND(C27*C7,2)</f>
        <v>4367.13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4367.13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35013.32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35013.32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-9385.65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-9385.65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11404.24</v>
      </c>
      <c r="J49" s="24">
        <f>SUM(B49:I49)</f>
        <v>11404.24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18898.900000000001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150313.23000000001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+B57+B64+B87+B88</f>
        <v>-318132.16000000003</v>
      </c>
      <c r="C56" s="38">
        <f t="shared" si="11"/>
        <v>-255584.01</v>
      </c>
      <c r="D56" s="38">
        <f t="shared" si="11"/>
        <v>-321913.53999999998</v>
      </c>
      <c r="E56" s="38">
        <f t="shared" si="11"/>
        <v>-153985.79</v>
      </c>
      <c r="F56" s="38">
        <f t="shared" si="11"/>
        <v>-356373.12</v>
      </c>
      <c r="G56" s="38">
        <f t="shared" si="11"/>
        <v>-404458.31999999995</v>
      </c>
      <c r="H56" s="38">
        <f t="shared" si="11"/>
        <v>-388182.45</v>
      </c>
      <c r="I56" s="38">
        <f t="shared" si="11"/>
        <v>-276272.62</v>
      </c>
      <c r="J56" s="38">
        <f t="shared" si="7"/>
        <v>-2474902.0100000002</v>
      </c>
    </row>
    <row r="57" spans="1:10" ht="18.75" customHeight="1">
      <c r="A57" s="16" t="s">
        <v>86</v>
      </c>
      <c r="B57" s="38">
        <f t="shared" ref="B57:I57" si="12">B58+B59+B60+B61+B62+B63</f>
        <v>-242581.13</v>
      </c>
      <c r="C57" s="38">
        <f t="shared" si="12"/>
        <v>-195510.77</v>
      </c>
      <c r="D57" s="38">
        <f t="shared" si="12"/>
        <v>-184331.61</v>
      </c>
      <c r="E57" s="38">
        <f t="shared" si="12"/>
        <v>-97695</v>
      </c>
      <c r="F57" s="38">
        <f t="shared" si="12"/>
        <v>-224353.25</v>
      </c>
      <c r="G57" s="38">
        <f t="shared" si="12"/>
        <v>-249644.99</v>
      </c>
      <c r="H57" s="38">
        <f t="shared" si="12"/>
        <v>-235923.38</v>
      </c>
      <c r="I57" s="38">
        <f t="shared" si="12"/>
        <v>-157296</v>
      </c>
      <c r="J57" s="38">
        <f t="shared" si="7"/>
        <v>-1587336.13</v>
      </c>
    </row>
    <row r="58" spans="1:10" ht="18.75" customHeight="1">
      <c r="A58" s="12" t="s">
        <v>87</v>
      </c>
      <c r="B58" s="38">
        <f>-ROUND(B9*$D$3,2)</f>
        <v>-135102</v>
      </c>
      <c r="C58" s="38">
        <f t="shared" ref="C58:I58" si="13">-ROUND(C9*$D$3,2)</f>
        <v>-186969</v>
      </c>
      <c r="D58" s="38">
        <f t="shared" si="13"/>
        <v>-158187</v>
      </c>
      <c r="E58" s="38">
        <f t="shared" si="13"/>
        <v>-97695</v>
      </c>
      <c r="F58" s="38">
        <f t="shared" si="13"/>
        <v>-117696</v>
      </c>
      <c r="G58" s="38">
        <f t="shared" si="13"/>
        <v>-146907</v>
      </c>
      <c r="H58" s="38">
        <f t="shared" si="13"/>
        <v>-167562</v>
      </c>
      <c r="I58" s="38">
        <f t="shared" si="13"/>
        <v>-157296</v>
      </c>
      <c r="J58" s="38">
        <f t="shared" si="7"/>
        <v>-1167414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0">
        <v>-1911</v>
      </c>
      <c r="C60" s="50">
        <v>-585</v>
      </c>
      <c r="D60" s="50">
        <v>-630</v>
      </c>
      <c r="E60" s="20">
        <v>0</v>
      </c>
      <c r="F60" s="50">
        <v>-840</v>
      </c>
      <c r="G60" s="50">
        <v>-924</v>
      </c>
      <c r="H60" s="50">
        <v>-555</v>
      </c>
      <c r="I60" s="20">
        <v>0</v>
      </c>
      <c r="J60" s="38">
        <f t="shared" si="7"/>
        <v>-5445</v>
      </c>
    </row>
    <row r="61" spans="1:10" ht="18.75" customHeight="1">
      <c r="A61" s="12" t="s">
        <v>63</v>
      </c>
      <c r="B61" s="50">
        <v>-1026</v>
      </c>
      <c r="C61" s="50">
        <v>-507</v>
      </c>
      <c r="D61" s="50">
        <v>-357</v>
      </c>
      <c r="E61" s="20">
        <v>0</v>
      </c>
      <c r="F61" s="50">
        <v>-663</v>
      </c>
      <c r="G61" s="50">
        <v>-144</v>
      </c>
      <c r="H61" s="50">
        <v>-99</v>
      </c>
      <c r="I61" s="20">
        <v>0</v>
      </c>
      <c r="J61" s="38">
        <f t="shared" si="7"/>
        <v>-2796</v>
      </c>
    </row>
    <row r="62" spans="1:10" ht="18.75" customHeight="1">
      <c r="A62" s="12" t="s">
        <v>64</v>
      </c>
      <c r="B62" s="50">
        <v>-104514.13</v>
      </c>
      <c r="C62" s="50">
        <v>-7225.77</v>
      </c>
      <c r="D62" s="50">
        <v>-25157.61</v>
      </c>
      <c r="E62" s="20">
        <v>0</v>
      </c>
      <c r="F62" s="50">
        <v>-105070.25</v>
      </c>
      <c r="G62" s="50">
        <v>-101669.99</v>
      </c>
      <c r="H62" s="50">
        <v>-67707.38</v>
      </c>
      <c r="I62" s="20">
        <v>0</v>
      </c>
      <c r="J62" s="38">
        <f>SUM(B62:I62)</f>
        <v>-411345.13</v>
      </c>
    </row>
    <row r="63" spans="1:10" ht="18.75" customHeight="1">
      <c r="A63" s="12" t="s">
        <v>65</v>
      </c>
      <c r="B63" s="50">
        <v>-28</v>
      </c>
      <c r="C63" s="50">
        <v>-224</v>
      </c>
      <c r="D63" s="20">
        <v>0</v>
      </c>
      <c r="E63" s="20">
        <v>0</v>
      </c>
      <c r="F63" s="20">
        <v>-84</v>
      </c>
      <c r="G63" s="20">
        <v>0</v>
      </c>
      <c r="H63" s="20">
        <v>0</v>
      </c>
      <c r="I63" s="20">
        <v>0</v>
      </c>
      <c r="J63" s="38">
        <f t="shared" si="7"/>
        <v>-336</v>
      </c>
    </row>
    <row r="64" spans="1:10" ht="18.75" customHeight="1">
      <c r="A64" s="12" t="s">
        <v>91</v>
      </c>
      <c r="B64" s="50">
        <f>SUM(B65:B86)</f>
        <v>-75551.03</v>
      </c>
      <c r="C64" s="50">
        <f t="shared" ref="C64:I64" si="14">SUM(C65:C86)</f>
        <v>-60073.240000000005</v>
      </c>
      <c r="D64" s="20">
        <f t="shared" si="14"/>
        <v>-137581.93</v>
      </c>
      <c r="E64" s="20">
        <f t="shared" si="14"/>
        <v>-56290.79</v>
      </c>
      <c r="F64" s="20">
        <f t="shared" si="14"/>
        <v>-132019.87000000002</v>
      </c>
      <c r="G64" s="20">
        <f t="shared" si="14"/>
        <v>-154813.32999999999</v>
      </c>
      <c r="H64" s="20">
        <f t="shared" si="14"/>
        <v>-152259.07</v>
      </c>
      <c r="I64" s="20">
        <f t="shared" si="14"/>
        <v>-118976.62000000001</v>
      </c>
      <c r="J64" s="38">
        <f t="shared" si="7"/>
        <v>-887565.88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1">
        <f t="shared" si="7"/>
        <v>-40000</v>
      </c>
    </row>
    <row r="69" spans="1:10" ht="18.75" customHeight="1">
      <c r="A69" s="37" t="s">
        <v>70</v>
      </c>
      <c r="B69" s="38">
        <v>-13653.68</v>
      </c>
      <c r="C69" s="38">
        <v>-19820.75</v>
      </c>
      <c r="D69" s="38">
        <v>-18737.349999999999</v>
      </c>
      <c r="E69" s="38">
        <v>-14500.96</v>
      </c>
      <c r="F69" s="38">
        <v>-13139.75</v>
      </c>
      <c r="G69" s="38">
        <v>-18056.75</v>
      </c>
      <c r="H69" s="38">
        <v>-27515.7</v>
      </c>
      <c r="I69" s="38">
        <v>-13473.1</v>
      </c>
      <c r="J69" s="51">
        <f t="shared" si="7"/>
        <v>-138898.03999999998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38">
        <v>-61897.35</v>
      </c>
      <c r="C71" s="38">
        <v>-40049.58</v>
      </c>
      <c r="D71" s="38">
        <v>-117753.22</v>
      </c>
      <c r="E71" s="20">
        <v>0</v>
      </c>
      <c r="F71" s="38">
        <v>-116338.47</v>
      </c>
      <c r="G71" s="38">
        <v>-136375.93</v>
      </c>
      <c r="H71" s="38">
        <v>-124719.76</v>
      </c>
      <c r="I71" s="38">
        <v>-105503.52</v>
      </c>
      <c r="J71" s="51">
        <f t="shared" si="7"/>
        <v>-702637.83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38">
        <v>-1000</v>
      </c>
      <c r="G73" s="20">
        <v>0</v>
      </c>
      <c r="H73" s="20">
        <v>0</v>
      </c>
      <c r="I73" s="20">
        <v>0</v>
      </c>
      <c r="J73" s="51">
        <f t="shared" si="7"/>
        <v>-1000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38">
        <v>-58.35</v>
      </c>
      <c r="G74" s="20">
        <v>0</v>
      </c>
      <c r="H74" s="20">
        <v>0</v>
      </c>
      <c r="I74" s="20">
        <v>0</v>
      </c>
      <c r="J74" s="51">
        <f t="shared" si="7"/>
        <v>-58.35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6" t="s">
        <v>115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1" ht="18.75" customHeight="1">
      <c r="A88" s="16" t="s">
        <v>99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/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f>SUM(B89:I89)</f>
        <v>0</v>
      </c>
    </row>
    <row r="90" spans="1:11" ht="18.75" customHeight="1">
      <c r="A90" s="16" t="s">
        <v>95</v>
      </c>
      <c r="B90" s="25">
        <f t="shared" ref="B90:I90" si="15">+B91+B92</f>
        <v>1062578.6599999999</v>
      </c>
      <c r="C90" s="25">
        <f t="shared" si="15"/>
        <v>1733947.0299999998</v>
      </c>
      <c r="D90" s="25">
        <f t="shared" si="15"/>
        <v>1652251.0400000003</v>
      </c>
      <c r="E90" s="25">
        <f t="shared" si="15"/>
        <v>1058572.3600000001</v>
      </c>
      <c r="F90" s="25">
        <f t="shared" si="15"/>
        <v>914360.86</v>
      </c>
      <c r="G90" s="25">
        <f t="shared" si="15"/>
        <v>1512223.56</v>
      </c>
      <c r="H90" s="25">
        <f t="shared" si="15"/>
        <v>2129864.6300000004</v>
      </c>
      <c r="I90" s="25">
        <f t="shared" si="15"/>
        <v>999111.38</v>
      </c>
      <c r="J90" s="51">
        <f>SUM(B90:I90)</f>
        <v>11062909.520000001</v>
      </c>
      <c r="K90" s="58"/>
    </row>
    <row r="91" spans="1:11" ht="18.75" customHeight="1">
      <c r="A91" s="16" t="s">
        <v>94</v>
      </c>
      <c r="B91" s="25">
        <f t="shared" ref="B91:I91" si="16">+B44+B57+B64+B87</f>
        <v>1047607.5399999998</v>
      </c>
      <c r="C91" s="25">
        <f t="shared" si="16"/>
        <v>1713583.5599999998</v>
      </c>
      <c r="D91" s="25">
        <f t="shared" si="16"/>
        <v>1631909.2700000003</v>
      </c>
      <c r="E91" s="25">
        <f t="shared" si="16"/>
        <v>1039673.4600000002</v>
      </c>
      <c r="F91" s="25">
        <f t="shared" si="16"/>
        <v>895088.86</v>
      </c>
      <c r="G91" s="25">
        <f t="shared" si="16"/>
        <v>1494266.53</v>
      </c>
      <c r="H91" s="25">
        <f t="shared" si="16"/>
        <v>2104699.14</v>
      </c>
      <c r="I91" s="25">
        <f t="shared" si="16"/>
        <v>985767.93</v>
      </c>
      <c r="J91" s="51">
        <f>SUM(B91:I91)</f>
        <v>10912596.290000001</v>
      </c>
      <c r="K91" s="58"/>
    </row>
    <row r="92" spans="1:11" ht="18.75" customHeight="1">
      <c r="A92" s="16" t="s">
        <v>98</v>
      </c>
      <c r="B92" s="25">
        <f t="shared" ref="B92:I92" si="17">IF(+B52+B88+B93&lt;0,0,(B52+B88+B93))</f>
        <v>14971.12</v>
      </c>
      <c r="C92" s="25">
        <f t="shared" si="17"/>
        <v>20363.47</v>
      </c>
      <c r="D92" s="25">
        <f t="shared" si="17"/>
        <v>20341.77</v>
      </c>
      <c r="E92" s="20">
        <f t="shared" si="17"/>
        <v>18898.900000000001</v>
      </c>
      <c r="F92" s="25">
        <f t="shared" si="17"/>
        <v>19272</v>
      </c>
      <c r="G92" s="20">
        <f t="shared" si="17"/>
        <v>17957.03</v>
      </c>
      <c r="H92" s="25">
        <f t="shared" si="17"/>
        <v>25165.49</v>
      </c>
      <c r="I92" s="20">
        <f t="shared" si="17"/>
        <v>13343.45</v>
      </c>
      <c r="J92" s="51">
        <f>SUM(B92:I92)</f>
        <v>150313.23000000001</v>
      </c>
      <c r="K92" s="58"/>
    </row>
    <row r="93" spans="1:11" ht="18" customHeight="1">
      <c r="A93" s="16" t="s">
        <v>96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1">
        <f>SUM(B93:I93)</f>
        <v>0</v>
      </c>
    </row>
    <row r="94" spans="1:11" ht="18.75" customHeight="1">
      <c r="A94" s="16" t="s">
        <v>97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1:11" ht="18.75" customHeight="1">
      <c r="A95" s="2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/>
    </row>
    <row r="96" spans="1:11" ht="18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8.75" customHeight="1">
      <c r="A97" s="8"/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/>
    </row>
    <row r="98" spans="1:10" ht="18.75" customHeight="1">
      <c r="A98" s="26" t="s">
        <v>81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44">
        <f>SUM(J99:J117)</f>
        <v>11062909.520000003</v>
      </c>
    </row>
    <row r="99" spans="1:10" ht="18.75" customHeight="1">
      <c r="A99" s="27" t="s">
        <v>82</v>
      </c>
      <c r="B99" s="28">
        <v>135564.07999999999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4">
        <f t="shared" ref="J99:J117" si="18">SUM(B99:I99)</f>
        <v>135564.07999999999</v>
      </c>
    </row>
    <row r="100" spans="1:10" ht="18.75" customHeight="1">
      <c r="A100" s="27" t="s">
        <v>83</v>
      </c>
      <c r="B100" s="28">
        <v>927014.58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si="18"/>
        <v>927014.58</v>
      </c>
    </row>
    <row r="101" spans="1:10" ht="18.75" customHeight="1">
      <c r="A101" s="27" t="s">
        <v>84</v>
      </c>
      <c r="B101" s="43">
        <v>0</v>
      </c>
      <c r="C101" s="28">
        <f>+C90</f>
        <v>1733947.0299999998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18"/>
        <v>1733947.0299999998</v>
      </c>
    </row>
    <row r="102" spans="1:10" ht="18.75" customHeight="1">
      <c r="A102" s="27" t="s">
        <v>85</v>
      </c>
      <c r="B102" s="43">
        <v>0</v>
      </c>
      <c r="C102" s="43">
        <v>0</v>
      </c>
      <c r="D102" s="28">
        <f>+D90</f>
        <v>1652251.0400000003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18"/>
        <v>1652251.0400000003</v>
      </c>
    </row>
    <row r="103" spans="1:10" ht="18.75" customHeight="1">
      <c r="A103" s="27" t="s">
        <v>118</v>
      </c>
      <c r="B103" s="43">
        <v>0</v>
      </c>
      <c r="C103" s="43">
        <v>0</v>
      </c>
      <c r="D103" s="43">
        <v>0</v>
      </c>
      <c r="E103" s="28">
        <v>112076.8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18"/>
        <v>112076.8</v>
      </c>
    </row>
    <row r="104" spans="1:10" ht="18.75" customHeight="1">
      <c r="A104" s="27" t="s">
        <v>119</v>
      </c>
      <c r="B104" s="43">
        <v>0</v>
      </c>
      <c r="C104" s="43">
        <v>0</v>
      </c>
      <c r="D104" s="43">
        <v>0</v>
      </c>
      <c r="E104" s="28">
        <v>946495.56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18"/>
        <v>946495.56</v>
      </c>
    </row>
    <row r="105" spans="1:10" ht="18.75" customHeight="1">
      <c r="A105" s="27" t="s">
        <v>120</v>
      </c>
      <c r="B105" s="43">
        <v>0</v>
      </c>
      <c r="C105" s="43">
        <v>0</v>
      </c>
      <c r="D105" s="43">
        <v>0</v>
      </c>
      <c r="E105" s="28">
        <v>0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18"/>
        <v>0</v>
      </c>
    </row>
    <row r="106" spans="1:10" ht="18.75" customHeight="1">
      <c r="A106" s="27" t="s">
        <v>103</v>
      </c>
      <c r="B106" s="43">
        <v>0</v>
      </c>
      <c r="C106" s="43">
        <v>0</v>
      </c>
      <c r="D106" s="43">
        <v>0</v>
      </c>
      <c r="E106" s="43">
        <v>0</v>
      </c>
      <c r="F106" s="28">
        <f>+F90</f>
        <v>914360.86</v>
      </c>
      <c r="G106" s="43">
        <v>0</v>
      </c>
      <c r="H106" s="43">
        <v>0</v>
      </c>
      <c r="I106" s="43">
        <v>0</v>
      </c>
      <c r="J106" s="44">
        <f t="shared" si="18"/>
        <v>914360.86</v>
      </c>
    </row>
    <row r="107" spans="1:10" ht="18.75" customHeight="1">
      <c r="A107" s="27" t="s">
        <v>104</v>
      </c>
      <c r="B107" s="43">
        <v>0</v>
      </c>
      <c r="C107" s="43">
        <v>0</v>
      </c>
      <c r="D107" s="43">
        <v>0</v>
      </c>
      <c r="E107" s="43">
        <v>0</v>
      </c>
      <c r="F107" s="43">
        <v>0</v>
      </c>
      <c r="G107" s="28">
        <v>190046.99</v>
      </c>
      <c r="H107" s="43">
        <v>0</v>
      </c>
      <c r="I107" s="43">
        <v>0</v>
      </c>
      <c r="J107" s="44">
        <f t="shared" si="18"/>
        <v>190046.99</v>
      </c>
    </row>
    <row r="108" spans="1:10" ht="18.75" customHeight="1">
      <c r="A108" s="27" t="s">
        <v>105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264331.28999999998</v>
      </c>
      <c r="H108" s="43">
        <v>0</v>
      </c>
      <c r="I108" s="43">
        <v>0</v>
      </c>
      <c r="J108" s="44">
        <f t="shared" si="18"/>
        <v>264331.28999999998</v>
      </c>
    </row>
    <row r="109" spans="1:10" ht="18.75" customHeight="1">
      <c r="A109" s="27" t="s">
        <v>106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371264.49</v>
      </c>
      <c r="H109" s="43">
        <v>0</v>
      </c>
      <c r="I109" s="43">
        <v>0</v>
      </c>
      <c r="J109" s="44">
        <f t="shared" si="18"/>
        <v>371264.49</v>
      </c>
    </row>
    <row r="110" spans="1:10" ht="18.75" customHeight="1">
      <c r="A110" s="27" t="s">
        <v>107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686580.79</v>
      </c>
      <c r="H110" s="43">
        <v>0</v>
      </c>
      <c r="I110" s="43">
        <v>0</v>
      </c>
      <c r="J110" s="44">
        <f t="shared" si="18"/>
        <v>686580.79</v>
      </c>
    </row>
    <row r="111" spans="1:10" ht="18.75" customHeight="1">
      <c r="A111" s="27" t="s">
        <v>108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28">
        <v>627140.59</v>
      </c>
      <c r="I111" s="43">
        <v>0</v>
      </c>
      <c r="J111" s="44">
        <f t="shared" si="18"/>
        <v>627140.59</v>
      </c>
    </row>
    <row r="112" spans="1:10" ht="18.75" customHeight="1">
      <c r="A112" s="27" t="s">
        <v>109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49938.73</v>
      </c>
      <c r="I112" s="43">
        <v>0</v>
      </c>
      <c r="J112" s="44">
        <f t="shared" si="18"/>
        <v>49938.73</v>
      </c>
    </row>
    <row r="113" spans="1:10" ht="18.75" customHeight="1">
      <c r="A113" s="27" t="s">
        <v>110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354495.35</v>
      </c>
      <c r="I113" s="43">
        <v>0</v>
      </c>
      <c r="J113" s="44">
        <f t="shared" si="18"/>
        <v>354495.35</v>
      </c>
    </row>
    <row r="114" spans="1:10" ht="18.75" customHeight="1">
      <c r="A114" s="27" t="s">
        <v>111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243982.99</v>
      </c>
      <c r="I114" s="43">
        <v>0</v>
      </c>
      <c r="J114" s="44">
        <f t="shared" si="18"/>
        <v>243982.99</v>
      </c>
    </row>
    <row r="115" spans="1:10" ht="18.75" customHeight="1">
      <c r="A115" s="27" t="s">
        <v>112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854306.96</v>
      </c>
      <c r="I115" s="43">
        <v>0</v>
      </c>
      <c r="J115" s="44">
        <f t="shared" si="18"/>
        <v>854306.96</v>
      </c>
    </row>
    <row r="116" spans="1:10" ht="18.75" customHeight="1">
      <c r="A116" s="27" t="s">
        <v>113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28">
        <v>364546.72</v>
      </c>
      <c r="J116" s="44">
        <f t="shared" si="18"/>
        <v>364546.72</v>
      </c>
    </row>
    <row r="117" spans="1:10" ht="18.75" customHeight="1">
      <c r="A117" s="29" t="s">
        <v>114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6">
        <v>634564.67000000004</v>
      </c>
      <c r="J117" s="47">
        <f t="shared" si="18"/>
        <v>634564.67000000004</v>
      </c>
    </row>
    <row r="118" spans="1:10" ht="18.75" customHeight="1">
      <c r="A118" s="42"/>
      <c r="B118" s="54"/>
      <c r="C118" s="54"/>
      <c r="D118" s="54"/>
      <c r="E118" s="54"/>
      <c r="F118" s="54"/>
      <c r="G118" s="54"/>
      <c r="H118" s="54"/>
      <c r="I118" s="54"/>
      <c r="J118" s="55"/>
    </row>
    <row r="119" spans="1:10" ht="18.75" customHeight="1">
      <c r="A119" s="42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2013-08-15T19:48:12Z</cp:lastPrinted>
  <dcterms:created xsi:type="dcterms:W3CDTF">2012-11-28T17:54:39Z</dcterms:created>
  <dcterms:modified xsi:type="dcterms:W3CDTF">2013-11-05T16:08:32Z</dcterms:modified>
</cp:coreProperties>
</file>