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6" i="8"/>
  <c r="I64"/>
  <c r="H64"/>
  <c r="G64"/>
  <c r="F64"/>
  <c r="E64"/>
  <c r="D64"/>
  <c r="C64"/>
  <c r="B64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J65"/>
  <c r="J66"/>
  <c r="J67"/>
  <c r="J68"/>
  <c r="J69"/>
  <c r="J90"/>
  <c r="B93"/>
  <c r="C93"/>
  <c r="D93"/>
  <c r="E93"/>
  <c r="F93"/>
  <c r="G93"/>
  <c r="H93"/>
  <c r="I93"/>
  <c r="J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I8" l="1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H92" s="1"/>
  <c r="H91" s="1"/>
  <c r="F8"/>
  <c r="F7" s="1"/>
  <c r="F45" s="1"/>
  <c r="F44" s="1"/>
  <c r="D8"/>
  <c r="D7" s="1"/>
  <c r="D45" s="1"/>
  <c r="D44" s="1"/>
  <c r="B8"/>
  <c r="J64"/>
  <c r="H56"/>
  <c r="F56"/>
  <c r="D56"/>
  <c r="I56"/>
  <c r="G56"/>
  <c r="E56"/>
  <c r="C56"/>
  <c r="J57"/>
  <c r="B56"/>
  <c r="H43"/>
  <c r="F43"/>
  <c r="F92"/>
  <c r="F91" s="1"/>
  <c r="F107" s="1"/>
  <c r="J107" s="1"/>
  <c r="D43"/>
  <c r="D92"/>
  <c r="D91" s="1"/>
  <c r="D103" s="1"/>
  <c r="J103" s="1"/>
  <c r="J8"/>
  <c r="J7" s="1"/>
  <c r="B7"/>
  <c r="B45" s="1"/>
  <c r="I43"/>
  <c r="I92"/>
  <c r="I91" s="1"/>
  <c r="G43"/>
  <c r="G92"/>
  <c r="G91" s="1"/>
  <c r="E48"/>
  <c r="J48" s="1"/>
  <c r="E45"/>
  <c r="C45"/>
  <c r="C44" s="1"/>
  <c r="C46"/>
  <c r="J46" s="1"/>
  <c r="J9"/>
  <c r="J56" l="1"/>
  <c r="E44"/>
  <c r="C43"/>
  <c r="C92"/>
  <c r="C91" s="1"/>
  <c r="C102" s="1"/>
  <c r="J102" s="1"/>
  <c r="J99" s="1"/>
  <c r="J45"/>
  <c r="J44" s="1"/>
  <c r="B44"/>
  <c r="B43" l="1"/>
  <c r="B92"/>
  <c r="E43"/>
  <c r="E92"/>
  <c r="E91" s="1"/>
  <c r="J43" l="1"/>
  <c r="J92"/>
  <c r="B91"/>
  <c r="J91" s="1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<sst xmlns="http://schemas.openxmlformats.org/spreadsheetml/2006/main" count="121" uniqueCount="121">
  <si>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</si>
  <si>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</si>
  <si>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</si>
  <si>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</si>
  <si>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</si>
  <si>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</si>
  <si>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</si>
  <si>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</si>
  <si>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</si>
  <si>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</si>
  <si>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</si>
  <si>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</si>
  <si>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</si>
  <si>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</si>
  <si>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</si>
  <si>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</si>
  <si>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</si>
  <si>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</si>
  <si>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</si>
  <si>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</si>
  <si>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</si>
  <si>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</si>
  <si>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</si>
  <si>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</si>
  <si>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</si>
  <si>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</si>
  <si>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</si>
  <si>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</si>
  <si>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</si>
  <si>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</si>
  <si>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</si>
  <si>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</si>
  <si>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</si>
  <si>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</si>
  <si>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</si>
  <si>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</si>
  <si>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</si>
  <si>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</si>
  <si>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</si>
  <si>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</si>
  <si>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</si>
  <si>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</si>
  <si>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</si>
  <si>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</si>
  <si>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</si>
  <si>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</si>
  <si>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</si>
  <si>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</si>
  <si>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</si>
  <si>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</si>
  <si>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</si>
  <si>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</si>
  <si>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</si>
  <si>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</si>
  <si>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</si>
  <si>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</si>
  <si>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</si>
  <si>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</si>
  <si>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</si>
  <si>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</si>
  <si>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</si>
  <si>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</si>
  <si>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</si>
  <si>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</si>
  <si>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</si>
  <si>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</si>
  <si>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</si>
  <si>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</si>
  <si>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</si>
  <si>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</si>
  <si>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</si>
  <si>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</si>
  <si>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</si>
  <si>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</si>
  <si>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</si>
  <si>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</si>
  <si>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</si>
  <si>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</si>
  <si>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</si>
  <si>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</si>
  <si>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</si>
  <si>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</si>
  <si>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</si>
  <si>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</si>
  <si>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</si>
  <si>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</si>
  <si>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</si>
  <si>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</si>
  <si>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</si>
  <si>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</si>
  <si>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</si>
  <si>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</si>
  <si>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</si>
  <si>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</si>
  <si>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</si>
  <si>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</si>
  <si>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</si>
  <si>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</si>
  <si>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</si>
  <si>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</si>
  <si>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</si>
  <si>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</si>
  <si>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</si>
  <si>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</si>
  <si>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</si>
  <si>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</si>
  <si>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</si>
  <si>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</si>
  <si>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</si>
  <si>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</si>
  <si>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</si>
  <si>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</si>
  <si>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</si>
  <si>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</si>
  <si>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</si>
  <si>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</si>
  <si>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OPERAÇÃO 17/10/13 - VENCIMENTO 24/10/13</t>
  </si>
  <si>
    <t>6.2.22. Descumprimento de entrega Balancete Semestral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</si>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</sst>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="80" zoomScaleNormal="80" zoomScaleSheetLayoutView="70" workbookViewId="0">
      <selection activeCell="A7" sqref="A7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60" t="s">
        <v>90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ht="21">
      <c r="A2" s="61" t="s">
        <v>116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2" t="s">
        <v>16</v>
      </c>
      <c r="B4" s="63" t="s">
        <v>31</v>
      </c>
      <c r="C4" s="64"/>
      <c r="D4" s="64"/>
      <c r="E4" s="64"/>
      <c r="F4" s="64"/>
      <c r="G4" s="64"/>
      <c r="H4" s="64"/>
      <c r="I4" s="65"/>
      <c r="J4" s="66" t="s">
        <v>17</v>
      </c>
    </row>
    <row r="5" spans="1:12" ht="38.25">
      <c r="A5" s="62"/>
      <c r="B5" s="30" t="s">
        <v>8</v>
      </c>
      <c r="C5" s="30" t="s">
        <v>9</v>
      </c>
      <c r="D5" s="30" t="s">
        <v>10</v>
      </c>
      <c r="E5" s="67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2"/>
    </row>
    <row r="6" spans="1:12" ht="18.75" customHeight="1">
      <c r="A6" s="62"/>
      <c r="B6" s="3" t="s">
        <v>0</v>
      </c>
      <c r="C6" s="3" t="s">
        <v>1</v>
      </c>
      <c r="D6" s="3" t="s">
        <v>2</v>
      </c>
      <c r="E6" s="68"/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7.25" customHeight="1">
      <c r="A7" s="8" t="s">
        <v>32</v>
      </c>
      <c r="B7" s="9">
        <f t="shared" ref="B7:J7" si="0">+B8+B16+B20+B23</f>
        <v>620089</v>
      </c>
      <c r="C7" s="9">
        <f t="shared" si="0"/>
        <v>777653</v>
      </c>
      <c r="D7" s="9">
        <f t="shared" si="0"/>
        <v>754809</v>
      </c>
      <c r="E7" s="9">
        <f t="shared" si="0"/>
        <v>456834</v>
      </c>
      <c r="F7" s="9">
        <f t="shared" si="0"/>
        <v>551716</v>
      </c>
      <c r="G7" s="9">
        <f t="shared" si="0"/>
        <v>809324</v>
      </c>
      <c r="H7" s="9">
        <f t="shared" si="0"/>
        <v>1225745</v>
      </c>
      <c r="I7" s="9">
        <f t="shared" si="0"/>
        <v>570858</v>
      </c>
      <c r="J7" s="9">
        <f t="shared" si="0"/>
        <v>5767028</v>
      </c>
      <c r="K7" s="57"/>
    </row>
    <row r="8" spans="1:12" ht="17.25" customHeight="1">
      <c r="A8" s="10" t="s">
        <v>33</v>
      </c>
      <c r="B8" s="11">
        <f>B9+B12</f>
        <v>366792</v>
      </c>
      <c r="C8" s="11">
        <f t="shared" ref="C8:I8" si="1">C9+C12</f>
        <v>471506</v>
      </c>
      <c r="D8" s="11">
        <f t="shared" si="1"/>
        <v>439701</v>
      </c>
      <c r="E8" s="11">
        <f t="shared" si="1"/>
        <v>256953</v>
      </c>
      <c r="F8" s="11">
        <f t="shared" si="1"/>
        <v>322906</v>
      </c>
      <c r="G8" s="11">
        <f t="shared" si="1"/>
        <v>452650</v>
      </c>
      <c r="H8" s="11">
        <f t="shared" si="1"/>
        <v>662640</v>
      </c>
      <c r="I8" s="11">
        <f t="shared" si="1"/>
        <v>349366</v>
      </c>
      <c r="J8" s="11">
        <f t="shared" ref="J8:J23" si="2">SUM(B8:I8)</f>
        <v>3322514</v>
      </c>
    </row>
    <row r="9" spans="1:12" ht="17.25" customHeight="1">
      <c r="A9" s="15" t="s">
        <v>18</v>
      </c>
      <c r="B9" s="13">
        <f>+B10+B11</f>
        <v>43269</v>
      </c>
      <c r="C9" s="13">
        <f t="shared" ref="C9:I9" si="3">+C10+C11</f>
        <v>58657</v>
      </c>
      <c r="D9" s="13">
        <f t="shared" si="3"/>
        <v>51483</v>
      </c>
      <c r="E9" s="13">
        <f t="shared" si="3"/>
        <v>30639</v>
      </c>
      <c r="F9" s="13">
        <f t="shared" si="3"/>
        <v>37300</v>
      </c>
      <c r="G9" s="13">
        <f t="shared" si="3"/>
        <v>46717</v>
      </c>
      <c r="H9" s="13">
        <f t="shared" si="3"/>
        <v>53545</v>
      </c>
      <c r="I9" s="13">
        <f t="shared" si="3"/>
        <v>51800</v>
      </c>
      <c r="J9" s="11">
        <f t="shared" si="2"/>
        <v>373410</v>
      </c>
    </row>
    <row r="10" spans="1:12" ht="17.25" customHeight="1">
      <c r="A10" s="31" t="s">
        <v>19</v>
      </c>
      <c r="B10" s="13">
        <v>43269</v>
      </c>
      <c r="C10" s="13">
        <v>58657</v>
      </c>
      <c r="D10" s="13">
        <v>51483</v>
      </c>
      <c r="E10" s="13">
        <v>30639</v>
      </c>
      <c r="F10" s="13">
        <v>37300</v>
      </c>
      <c r="G10" s="13">
        <v>46717</v>
      </c>
      <c r="H10" s="13">
        <v>53545</v>
      </c>
      <c r="I10" s="13">
        <v>51800</v>
      </c>
      <c r="J10" s="11">
        <f>SUM(B10:I10)</f>
        <v>373410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323523</v>
      </c>
      <c r="C12" s="17">
        <f t="shared" si="4"/>
        <v>412849</v>
      </c>
      <c r="D12" s="17">
        <f t="shared" si="4"/>
        <v>388218</v>
      </c>
      <c r="E12" s="17">
        <f t="shared" si="4"/>
        <v>226314</v>
      </c>
      <c r="F12" s="17">
        <f t="shared" si="4"/>
        <v>285606</v>
      </c>
      <c r="G12" s="17">
        <f t="shared" si="4"/>
        <v>405933</v>
      </c>
      <c r="H12" s="17">
        <f t="shared" si="4"/>
        <v>609095</v>
      </c>
      <c r="I12" s="17">
        <f t="shared" si="4"/>
        <v>297566</v>
      </c>
      <c r="J12" s="11">
        <f t="shared" si="2"/>
        <v>2949104</v>
      </c>
    </row>
    <row r="13" spans="1:12" ht="17.25" customHeight="1">
      <c r="A13" s="14" t="s">
        <v>21</v>
      </c>
      <c r="B13" s="13">
        <v>128520</v>
      </c>
      <c r="C13" s="13">
        <v>179038</v>
      </c>
      <c r="D13" s="13">
        <v>173045</v>
      </c>
      <c r="E13" s="13">
        <v>103686</v>
      </c>
      <c r="F13" s="13">
        <v>126197</v>
      </c>
      <c r="G13" s="13">
        <v>175932</v>
      </c>
      <c r="H13" s="13">
        <v>257750</v>
      </c>
      <c r="I13" s="13">
        <v>121207</v>
      </c>
      <c r="J13" s="11">
        <f t="shared" si="2"/>
        <v>1265375</v>
      </c>
      <c r="K13" s="57"/>
      <c r="L13" s="58"/>
    </row>
    <row r="14" spans="1:12" ht="17.25" customHeight="1">
      <c r="A14" s="14" t="s">
        <v>22</v>
      </c>
      <c r="B14" s="13">
        <v>141916</v>
      </c>
      <c r="C14" s="13">
        <v>160924</v>
      </c>
      <c r="D14" s="13">
        <v>153763</v>
      </c>
      <c r="E14" s="13">
        <v>85545</v>
      </c>
      <c r="F14" s="13">
        <v>116600</v>
      </c>
      <c r="G14" s="13">
        <v>166695</v>
      </c>
      <c r="H14" s="13">
        <v>271151</v>
      </c>
      <c r="I14" s="13">
        <v>128176</v>
      </c>
      <c r="J14" s="11">
        <f t="shared" si="2"/>
        <v>1224770</v>
      </c>
      <c r="K14" s="57"/>
    </row>
    <row r="15" spans="1:12" ht="17.25" customHeight="1">
      <c r="A15" s="14" t="s">
        <v>23</v>
      </c>
      <c r="B15" s="13">
        <v>53087</v>
      </c>
      <c r="C15" s="13">
        <v>72887</v>
      </c>
      <c r="D15" s="13">
        <v>61410</v>
      </c>
      <c r="E15" s="13">
        <v>37083</v>
      </c>
      <c r="F15" s="13">
        <v>42809</v>
      </c>
      <c r="G15" s="13">
        <v>63306</v>
      </c>
      <c r="H15" s="13">
        <v>80194</v>
      </c>
      <c r="I15" s="13">
        <v>48183</v>
      </c>
      <c r="J15" s="11">
        <f t="shared" si="2"/>
        <v>458959</v>
      </c>
    </row>
    <row r="16" spans="1:12" ht="17.25" customHeight="1">
      <c r="A16" s="16" t="s">
        <v>24</v>
      </c>
      <c r="B16" s="11">
        <f>+B17+B18+B19</f>
        <v>212058</v>
      </c>
      <c r="C16" s="11">
        <f t="shared" ref="C16:I16" si="5">+C17+C18+C19</f>
        <v>241632</v>
      </c>
      <c r="D16" s="11">
        <f t="shared" si="5"/>
        <v>242669</v>
      </c>
      <c r="E16" s="11">
        <f t="shared" si="5"/>
        <v>149977</v>
      </c>
      <c r="F16" s="11">
        <f t="shared" si="5"/>
        <v>181972</v>
      </c>
      <c r="G16" s="11">
        <f t="shared" si="5"/>
        <v>296452</v>
      </c>
      <c r="H16" s="11">
        <f t="shared" si="5"/>
        <v>499327</v>
      </c>
      <c r="I16" s="11">
        <f t="shared" si="5"/>
        <v>181271</v>
      </c>
      <c r="J16" s="11">
        <f t="shared" si="2"/>
        <v>2005358</v>
      </c>
    </row>
    <row r="17" spans="1:11" ht="17.25" customHeight="1">
      <c r="A17" s="12" t="s">
        <v>25</v>
      </c>
      <c r="B17" s="13">
        <v>97157</v>
      </c>
      <c r="C17" s="13">
        <v>124537</v>
      </c>
      <c r="D17" s="13">
        <v>126585</v>
      </c>
      <c r="E17" s="13">
        <v>77829</v>
      </c>
      <c r="F17" s="13">
        <v>93527</v>
      </c>
      <c r="G17" s="13">
        <v>149137</v>
      </c>
      <c r="H17" s="13">
        <v>239223</v>
      </c>
      <c r="I17" s="13">
        <v>91374</v>
      </c>
      <c r="J17" s="11">
        <f t="shared" si="2"/>
        <v>999369</v>
      </c>
      <c r="K17" s="57"/>
    </row>
    <row r="18" spans="1:11" ht="17.25" customHeight="1">
      <c r="A18" s="12" t="s">
        <v>26</v>
      </c>
      <c r="B18" s="13">
        <v>85607</v>
      </c>
      <c r="C18" s="13">
        <v>82500</v>
      </c>
      <c r="D18" s="13">
        <v>83913</v>
      </c>
      <c r="E18" s="13">
        <v>51589</v>
      </c>
      <c r="F18" s="13">
        <v>66949</v>
      </c>
      <c r="G18" s="13">
        <v>109903</v>
      </c>
      <c r="H18" s="13">
        <v>204457</v>
      </c>
      <c r="I18" s="13">
        <v>66934</v>
      </c>
      <c r="J18" s="11">
        <f t="shared" si="2"/>
        <v>751852</v>
      </c>
      <c r="K18" s="57"/>
    </row>
    <row r="19" spans="1:11" ht="17.25" customHeight="1">
      <c r="A19" s="12" t="s">
        <v>27</v>
      </c>
      <c r="B19" s="13">
        <v>29294</v>
      </c>
      <c r="C19" s="13">
        <v>34595</v>
      </c>
      <c r="D19" s="13">
        <v>32171</v>
      </c>
      <c r="E19" s="13">
        <v>20559</v>
      </c>
      <c r="F19" s="13">
        <v>21496</v>
      </c>
      <c r="G19" s="13">
        <v>37412</v>
      </c>
      <c r="H19" s="13">
        <v>55647</v>
      </c>
      <c r="I19" s="13">
        <v>22963</v>
      </c>
      <c r="J19" s="11">
        <f t="shared" si="2"/>
        <v>254137</v>
      </c>
    </row>
    <row r="20" spans="1:11" ht="17.25" customHeight="1">
      <c r="A20" s="16" t="s">
        <v>28</v>
      </c>
      <c r="B20" s="13">
        <v>41239</v>
      </c>
      <c r="C20" s="13">
        <v>64515</v>
      </c>
      <c r="D20" s="13">
        <v>72439</v>
      </c>
      <c r="E20" s="13">
        <v>49904</v>
      </c>
      <c r="F20" s="13">
        <v>46838</v>
      </c>
      <c r="G20" s="13">
        <v>60222</v>
      </c>
      <c r="H20" s="13">
        <v>63778</v>
      </c>
      <c r="I20" s="13">
        <v>32387</v>
      </c>
      <c r="J20" s="11">
        <f t="shared" si="2"/>
        <v>431322</v>
      </c>
    </row>
    <row r="21" spans="1:11" ht="17.25" customHeight="1">
      <c r="A21" s="12" t="s">
        <v>29</v>
      </c>
      <c r="B21" s="13">
        <v>26393</v>
      </c>
      <c r="C21" s="13">
        <v>41290</v>
      </c>
      <c r="D21" s="13">
        <v>46361</v>
      </c>
      <c r="E21" s="13">
        <v>31939</v>
      </c>
      <c r="F21" s="13">
        <v>29976</v>
      </c>
      <c r="G21" s="13">
        <v>38542</v>
      </c>
      <c r="H21" s="13">
        <v>40818</v>
      </c>
      <c r="I21" s="13">
        <v>20728</v>
      </c>
      <c r="J21" s="11">
        <f t="shared" si="2"/>
        <v>276047</v>
      </c>
      <c r="K21" s="57"/>
    </row>
    <row r="22" spans="1:11" ht="17.25" customHeight="1">
      <c r="A22" s="12" t="s">
        <v>30</v>
      </c>
      <c r="B22" s="13">
        <v>14846</v>
      </c>
      <c r="C22" s="13">
        <v>23225</v>
      </c>
      <c r="D22" s="13">
        <v>26078</v>
      </c>
      <c r="E22" s="13">
        <v>17965</v>
      </c>
      <c r="F22" s="13">
        <v>16862</v>
      </c>
      <c r="G22" s="13">
        <v>21680</v>
      </c>
      <c r="H22" s="13">
        <v>22960</v>
      </c>
      <c r="I22" s="13">
        <v>11659</v>
      </c>
      <c r="J22" s="11">
        <f t="shared" si="2"/>
        <v>155275</v>
      </c>
      <c r="K22" s="57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7834</v>
      </c>
      <c r="J23" s="11">
        <f t="shared" si="2"/>
        <v>7834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8406.9699999999993</v>
      </c>
      <c r="J31" s="24">
        <f t="shared" ref="J31:J69" si="7">SUM(B31:I31)</f>
        <v>8406.9699999999993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1423131.2300000002</v>
      </c>
      <c r="C43" s="23">
        <f t="shared" ref="C43:I43" si="8">+C44+C52</f>
        <v>2034596.95</v>
      </c>
      <c r="D43" s="23">
        <f t="shared" si="8"/>
        <v>2079083.32</v>
      </c>
      <c r="E43" s="23">
        <f t="shared" si="8"/>
        <v>1262233.3899999999</v>
      </c>
      <c r="F43" s="23">
        <f t="shared" si="8"/>
        <v>1309018.49</v>
      </c>
      <c r="G43" s="23">
        <f t="shared" si="8"/>
        <v>1966485.49</v>
      </c>
      <c r="H43" s="23">
        <f t="shared" si="8"/>
        <v>2563805.9600000004</v>
      </c>
      <c r="I43" s="23">
        <f t="shared" si="8"/>
        <v>1314058.76</v>
      </c>
      <c r="J43" s="23">
        <f t="shared" si="7"/>
        <v>13952413.59</v>
      </c>
    </row>
    <row r="44" spans="1:10" ht="17.25" customHeight="1">
      <c r="A44" s="16" t="s">
        <v>51</v>
      </c>
      <c r="B44" s="24">
        <f>SUM(B45:B51)</f>
        <v>1408160.11</v>
      </c>
      <c r="C44" s="24">
        <f t="shared" ref="C44:J44" si="9">SUM(C45:C51)</f>
        <v>2014233.48</v>
      </c>
      <c r="D44" s="24">
        <f t="shared" si="9"/>
        <v>2058741.55</v>
      </c>
      <c r="E44" s="24">
        <f t="shared" si="9"/>
        <v>1243334.49</v>
      </c>
      <c r="F44" s="24">
        <f t="shared" si="9"/>
        <v>1289746.49</v>
      </c>
      <c r="G44" s="24">
        <f t="shared" si="9"/>
        <v>1948528.46</v>
      </c>
      <c r="H44" s="24">
        <f t="shared" si="9"/>
        <v>2538640.4700000002</v>
      </c>
      <c r="I44" s="24">
        <f t="shared" si="9"/>
        <v>1300715.31</v>
      </c>
      <c r="J44" s="24">
        <f t="shared" si="9"/>
        <v>13802100.360000003</v>
      </c>
    </row>
    <row r="45" spans="1:10" ht="17.25" customHeight="1">
      <c r="A45" s="37" t="s">
        <v>52</v>
      </c>
      <c r="B45" s="24">
        <f t="shared" ref="B45:I45" si="10">ROUND(B26*B7,2)</f>
        <v>1408160.11</v>
      </c>
      <c r="C45" s="24">
        <f t="shared" si="10"/>
        <v>2009766.41</v>
      </c>
      <c r="D45" s="24">
        <f t="shared" si="10"/>
        <v>2058741.55</v>
      </c>
      <c r="E45" s="24">
        <f t="shared" si="10"/>
        <v>1216640.31</v>
      </c>
      <c r="F45" s="24">
        <f t="shared" si="10"/>
        <v>1289746.49</v>
      </c>
      <c r="G45" s="24">
        <f t="shared" si="10"/>
        <v>1948528.46</v>
      </c>
      <c r="H45" s="24">
        <f t="shared" si="10"/>
        <v>2538640.4700000002</v>
      </c>
      <c r="I45" s="24">
        <f t="shared" si="10"/>
        <v>1292308.3400000001</v>
      </c>
      <c r="J45" s="24">
        <f t="shared" si="7"/>
        <v>13762532.140000002</v>
      </c>
    </row>
    <row r="46" spans="1:10" ht="17.25" customHeight="1">
      <c r="A46" s="37" t="s">
        <v>53</v>
      </c>
      <c r="B46" s="20">
        <v>0</v>
      </c>
      <c r="C46" s="24">
        <f>ROUND(C27*C7,2)</f>
        <v>4467.07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4467.07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36470.43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36470.43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-9776.25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-9776.25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8406.9699999999993</v>
      </c>
      <c r="J49" s="24">
        <f>SUM(B49:I49)</f>
        <v>8406.9699999999993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-253951.07</v>
      </c>
      <c r="C56" s="38">
        <f t="shared" si="11"/>
        <v>-204142.1</v>
      </c>
      <c r="D56" s="38">
        <f t="shared" si="11"/>
        <v>-203005.35</v>
      </c>
      <c r="E56" s="38">
        <f t="shared" si="11"/>
        <v>-148207.79</v>
      </c>
      <c r="F56" s="38">
        <f t="shared" si="11"/>
        <v>-248450.03999999998</v>
      </c>
      <c r="G56" s="38">
        <f t="shared" si="11"/>
        <v>-274445</v>
      </c>
      <c r="H56" s="38">
        <f t="shared" si="11"/>
        <v>-261799.99</v>
      </c>
      <c r="I56" s="38">
        <f t="shared" si="11"/>
        <v>-168873.1</v>
      </c>
      <c r="J56" s="38">
        <f t="shared" si="7"/>
        <v>-1762874.4400000002</v>
      </c>
    </row>
    <row r="57" spans="1:10" ht="18.75" customHeight="1">
      <c r="A57" s="16" t="s">
        <v>86</v>
      </c>
      <c r="B57" s="38">
        <f t="shared" ref="B57:I57" si="12">B58+B59+B60+B61+B62+B63</f>
        <v>-240297.39</v>
      </c>
      <c r="C57" s="38">
        <f t="shared" si="12"/>
        <v>-183618.44</v>
      </c>
      <c r="D57" s="38">
        <f t="shared" si="12"/>
        <v>-183176.64</v>
      </c>
      <c r="E57" s="38">
        <f t="shared" si="12"/>
        <v>-91917</v>
      </c>
      <c r="F57" s="38">
        <f t="shared" si="12"/>
        <v>-233826.99</v>
      </c>
      <c r="G57" s="38">
        <f t="shared" si="12"/>
        <v>-256007.6</v>
      </c>
      <c r="H57" s="38">
        <f t="shared" si="12"/>
        <v>-234260.68</v>
      </c>
      <c r="I57" s="38">
        <f t="shared" si="12"/>
        <v>-155400</v>
      </c>
      <c r="J57" s="38">
        <f t="shared" si="7"/>
        <v>-1578504.74</v>
      </c>
    </row>
    <row r="58" spans="1:10" ht="18.75" customHeight="1">
      <c r="A58" s="12" t="s">
        <v>87</v>
      </c>
      <c r="B58" s="38">
        <f>-ROUND(B9*$D$3,2)</f>
        <v>-129807</v>
      </c>
      <c r="C58" s="38">
        <f t="shared" ref="C58:I58" si="13">-ROUND(C9*$D$3,2)</f>
        <v>-175971</v>
      </c>
      <c r="D58" s="38">
        <f t="shared" si="13"/>
        <v>-154449</v>
      </c>
      <c r="E58" s="38">
        <f t="shared" si="13"/>
        <v>-91917</v>
      </c>
      <c r="F58" s="38">
        <f t="shared" si="13"/>
        <v>-111900</v>
      </c>
      <c r="G58" s="38">
        <f t="shared" si="13"/>
        <v>-140151</v>
      </c>
      <c r="H58" s="38">
        <f t="shared" si="13"/>
        <v>-160635</v>
      </c>
      <c r="I58" s="38">
        <f t="shared" si="13"/>
        <v>-155400</v>
      </c>
      <c r="J58" s="38">
        <f t="shared" si="7"/>
        <v>-1120230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1">
        <v>-1842</v>
      </c>
      <c r="C60" s="51">
        <v>-876</v>
      </c>
      <c r="D60" s="51">
        <v>-837</v>
      </c>
      <c r="E60" s="20">
        <v>0</v>
      </c>
      <c r="F60" s="51">
        <v>-1179</v>
      </c>
      <c r="G60" s="51">
        <v>-465</v>
      </c>
      <c r="H60" s="51">
        <v>-624</v>
      </c>
      <c r="I60" s="20">
        <v>0</v>
      </c>
      <c r="J60" s="38">
        <f t="shared" si="7"/>
        <v>-5823</v>
      </c>
    </row>
    <row r="61" spans="1:10" ht="18.75" customHeight="1">
      <c r="A61" s="12" t="s">
        <v>63</v>
      </c>
      <c r="B61" s="51">
        <v>-618</v>
      </c>
      <c r="C61" s="51">
        <v>-339</v>
      </c>
      <c r="D61" s="51">
        <v>-438</v>
      </c>
      <c r="E61" s="20">
        <v>0</v>
      </c>
      <c r="F61" s="51">
        <v>-894</v>
      </c>
      <c r="G61" s="51">
        <v>-228</v>
      </c>
      <c r="H61" s="51">
        <v>-60</v>
      </c>
      <c r="I61" s="20">
        <v>0</v>
      </c>
      <c r="J61" s="38">
        <f t="shared" si="7"/>
        <v>-2577</v>
      </c>
    </row>
    <row r="62" spans="1:10" ht="18.75" customHeight="1">
      <c r="A62" s="12" t="s">
        <v>64</v>
      </c>
      <c r="B62" s="51">
        <v>-107750.39</v>
      </c>
      <c r="C62" s="51">
        <v>-6432.44</v>
      </c>
      <c r="D62" s="51">
        <v>-27452.639999999999</v>
      </c>
      <c r="E62" s="20">
        <v>0</v>
      </c>
      <c r="F62" s="51">
        <v>-119657.99</v>
      </c>
      <c r="G62" s="51">
        <v>-115163.6</v>
      </c>
      <c r="H62" s="51">
        <v>-72941.679999999993</v>
      </c>
      <c r="I62" s="20">
        <v>0</v>
      </c>
      <c r="J62" s="38">
        <f>SUM(B62:I62)</f>
        <v>-449398.74000000005</v>
      </c>
    </row>
    <row r="63" spans="1:10" ht="18.75" customHeight="1">
      <c r="A63" s="12" t="s">
        <v>65</v>
      </c>
      <c r="B63" s="51">
        <v>-280</v>
      </c>
      <c r="C63" s="51">
        <v>0</v>
      </c>
      <c r="D63" s="20">
        <v>0</v>
      </c>
      <c r="E63" s="20">
        <v>0</v>
      </c>
      <c r="F63" s="20">
        <v>-196</v>
      </c>
      <c r="G63" s="20">
        <v>0</v>
      </c>
      <c r="H63" s="20">
        <v>0</v>
      </c>
      <c r="I63" s="20">
        <v>0</v>
      </c>
      <c r="J63" s="38">
        <f t="shared" si="7"/>
        <v>-476</v>
      </c>
    </row>
    <row r="64" spans="1:10" ht="18.75" customHeight="1">
      <c r="A64" s="16" t="s">
        <v>91</v>
      </c>
      <c r="B64" s="51">
        <f>SUM(B65:B86)</f>
        <v>-13653.68</v>
      </c>
      <c r="C64" s="51">
        <f t="shared" ref="C64:I64" si="14">SUM(C65:C86)</f>
        <v>-20523.66</v>
      </c>
      <c r="D64" s="51">
        <f t="shared" si="14"/>
        <v>-19828.71</v>
      </c>
      <c r="E64" s="51">
        <f t="shared" si="14"/>
        <v>-56290.79</v>
      </c>
      <c r="F64" s="51">
        <f t="shared" si="14"/>
        <v>-14623.05</v>
      </c>
      <c r="G64" s="51">
        <f t="shared" si="14"/>
        <v>-18437.400000000001</v>
      </c>
      <c r="H64" s="51">
        <f t="shared" si="14"/>
        <v>-27539.31</v>
      </c>
      <c r="I64" s="51">
        <f t="shared" si="14"/>
        <v>-13473.1</v>
      </c>
      <c r="J64" s="38">
        <f t="shared" si="7"/>
        <v>-184369.7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7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2">
        <f t="shared" si="7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117</v>
      </c>
      <c r="B86" s="20">
        <v>0</v>
      </c>
      <c r="C86" s="38">
        <v>-500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52">
        <f t="shared" ref="J86" si="15">SUM(B86:I86)</f>
        <v>-500</v>
      </c>
    </row>
    <row r="87" spans="1:11" ht="18.75" customHeight="1">
      <c r="A87" s="12"/>
      <c r="B87" s="20"/>
      <c r="C87" s="20"/>
      <c r="D87" s="20"/>
      <c r="E87" s="20"/>
      <c r="F87" s="20"/>
      <c r="G87" s="20"/>
      <c r="H87" s="20"/>
      <c r="I87" s="20"/>
      <c r="J87" s="20"/>
    </row>
    <row r="88" spans="1:11" ht="18.75" customHeight="1">
      <c r="A88" s="16" t="s">
        <v>115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/>
      <c r="C90" s="21"/>
      <c r="D90" s="21"/>
      <c r="E90" s="21"/>
      <c r="F90" s="21"/>
      <c r="G90" s="21"/>
      <c r="H90" s="21"/>
      <c r="I90" s="21"/>
      <c r="J90" s="21">
        <f>SUM(B90:I90)</f>
        <v>0</v>
      </c>
    </row>
    <row r="91" spans="1:11" ht="18.75" customHeight="1">
      <c r="A91" s="16" t="s">
        <v>95</v>
      </c>
      <c r="B91" s="25">
        <f t="shared" ref="B91:I91" si="16">+B92+B93</f>
        <v>1169180.1600000004</v>
      </c>
      <c r="C91" s="25">
        <f t="shared" si="16"/>
        <v>1830454.85</v>
      </c>
      <c r="D91" s="25">
        <f t="shared" si="16"/>
        <v>1876077.9700000002</v>
      </c>
      <c r="E91" s="25">
        <f t="shared" si="16"/>
        <v>1114025.5999999999</v>
      </c>
      <c r="F91" s="25">
        <f t="shared" si="16"/>
        <v>1060568.45</v>
      </c>
      <c r="G91" s="25">
        <f t="shared" si="16"/>
        <v>1692040.49</v>
      </c>
      <c r="H91" s="25">
        <f t="shared" si="16"/>
        <v>2302005.9700000002</v>
      </c>
      <c r="I91" s="25">
        <f t="shared" si="16"/>
        <v>1145185.6599999999</v>
      </c>
      <c r="J91" s="52">
        <f>SUM(B91:I91)</f>
        <v>12189539.15</v>
      </c>
      <c r="K91" s="59"/>
    </row>
    <row r="92" spans="1:11" ht="18.75" customHeight="1">
      <c r="A92" s="16" t="s">
        <v>94</v>
      </c>
      <c r="B92" s="25">
        <f t="shared" ref="B92:I92" si="17">+B44+B57+B64+B88</f>
        <v>1154209.0400000003</v>
      </c>
      <c r="C92" s="25">
        <f t="shared" si="17"/>
        <v>1810091.3800000001</v>
      </c>
      <c r="D92" s="25">
        <f t="shared" si="17"/>
        <v>1855736.2000000002</v>
      </c>
      <c r="E92" s="25">
        <f t="shared" si="17"/>
        <v>1095126.7</v>
      </c>
      <c r="F92" s="25">
        <f t="shared" si="17"/>
        <v>1041296.45</v>
      </c>
      <c r="G92" s="25">
        <f t="shared" si="17"/>
        <v>1674083.46</v>
      </c>
      <c r="H92" s="25">
        <f t="shared" si="17"/>
        <v>2276840.48</v>
      </c>
      <c r="I92" s="25">
        <f t="shared" si="17"/>
        <v>1131842.21</v>
      </c>
      <c r="J92" s="52">
        <f>SUM(B92:I92)</f>
        <v>12039225.920000002</v>
      </c>
      <c r="K92" s="59"/>
    </row>
    <row r="93" spans="1:11" ht="18.75" customHeight="1">
      <c r="A93" s="16" t="s">
        <v>98</v>
      </c>
      <c r="B93" s="25">
        <f t="shared" ref="B93:I93" si="18">IF(+B52+B89+B94&lt;0,0,(B52+B89+B94))</f>
        <v>14971.12</v>
      </c>
      <c r="C93" s="25">
        <f t="shared" si="18"/>
        <v>20363.47</v>
      </c>
      <c r="D93" s="25">
        <f t="shared" si="18"/>
        <v>20341.77</v>
      </c>
      <c r="E93" s="20">
        <f t="shared" si="18"/>
        <v>18898.900000000001</v>
      </c>
      <c r="F93" s="25">
        <f t="shared" si="18"/>
        <v>19272</v>
      </c>
      <c r="G93" s="20">
        <f t="shared" si="18"/>
        <v>17957.03</v>
      </c>
      <c r="H93" s="25">
        <f t="shared" si="18"/>
        <v>25165.49</v>
      </c>
      <c r="I93" s="20">
        <f t="shared" si="18"/>
        <v>13343.45</v>
      </c>
      <c r="J93" s="52">
        <f>SUM(B93:I93)</f>
        <v>150313.23000000001</v>
      </c>
      <c r="K93" s="59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/>
    </row>
    <row r="98" spans="1:10" ht="18.75" customHeight="1">
      <c r="A98" s="8"/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5">
        <f>SUM(J100:J118)</f>
        <v>12189539.160000004</v>
      </c>
    </row>
    <row r="100" spans="1:10" ht="18.75" customHeight="1">
      <c r="A100" s="27" t="s">
        <v>82</v>
      </c>
      <c r="B100" s="28">
        <v>150782.32999999999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ref="J100:J118" si="19">SUM(B100:I100)</f>
        <v>150782.32999999999</v>
      </c>
    </row>
    <row r="101" spans="1:10" ht="18.75" customHeight="1">
      <c r="A101" s="27" t="s">
        <v>83</v>
      </c>
      <c r="B101" s="28">
        <v>1018397.83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19"/>
        <v>1018397.83</v>
      </c>
    </row>
    <row r="102" spans="1:10" ht="18.75" customHeight="1">
      <c r="A102" s="27" t="s">
        <v>84</v>
      </c>
      <c r="B102" s="44">
        <v>0</v>
      </c>
      <c r="C102" s="28">
        <f>+C91</f>
        <v>1830454.85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19"/>
        <v>1830454.85</v>
      </c>
    </row>
    <row r="103" spans="1:10" ht="18.75" customHeight="1">
      <c r="A103" s="27" t="s">
        <v>85</v>
      </c>
      <c r="B103" s="44">
        <v>0</v>
      </c>
      <c r="C103" s="44">
        <v>0</v>
      </c>
      <c r="D103" s="28">
        <f>+D91</f>
        <v>1876077.9700000002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19"/>
        <v>1876077.9700000002</v>
      </c>
    </row>
    <row r="104" spans="1:10" ht="18.75" customHeight="1">
      <c r="A104" s="27" t="s">
        <v>118</v>
      </c>
      <c r="B104" s="44">
        <v>0</v>
      </c>
      <c r="C104" s="44">
        <v>0</v>
      </c>
      <c r="D104" s="44">
        <v>0</v>
      </c>
      <c r="E104" s="28">
        <v>418557.42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19"/>
        <v>418557.42</v>
      </c>
    </row>
    <row r="105" spans="1:10" ht="18.75" customHeight="1">
      <c r="A105" s="27" t="s">
        <v>119</v>
      </c>
      <c r="B105" s="44">
        <v>0</v>
      </c>
      <c r="C105" s="44">
        <v>0</v>
      </c>
      <c r="D105" s="44">
        <v>0</v>
      </c>
      <c r="E105" s="28">
        <v>695468.18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19"/>
        <v>695468.18</v>
      </c>
    </row>
    <row r="106" spans="1:10" ht="18.75" customHeight="1">
      <c r="A106" s="27" t="s">
        <v>120</v>
      </c>
      <c r="B106" s="44">
        <v>0</v>
      </c>
      <c r="C106" s="44">
        <v>0</v>
      </c>
      <c r="D106" s="44">
        <v>0</v>
      </c>
      <c r="E106" s="28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f t="shared" si="19"/>
        <v>0</v>
      </c>
    </row>
    <row r="107" spans="1:10" ht="18.75" customHeight="1">
      <c r="A107" s="27" t="s">
        <v>103</v>
      </c>
      <c r="B107" s="44">
        <v>0</v>
      </c>
      <c r="C107" s="44">
        <v>0</v>
      </c>
      <c r="D107" s="44">
        <v>0</v>
      </c>
      <c r="E107" s="44">
        <v>0</v>
      </c>
      <c r="F107" s="28">
        <f>+F91</f>
        <v>1060568.45</v>
      </c>
      <c r="G107" s="44">
        <v>0</v>
      </c>
      <c r="H107" s="44">
        <v>0</v>
      </c>
      <c r="I107" s="44">
        <v>0</v>
      </c>
      <c r="J107" s="45">
        <f t="shared" si="19"/>
        <v>1060568.45</v>
      </c>
    </row>
    <row r="108" spans="1:10" ht="18.75" customHeight="1">
      <c r="A108" s="27" t="s">
        <v>104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212649.98</v>
      </c>
      <c r="H108" s="44">
        <v>0</v>
      </c>
      <c r="I108" s="44">
        <v>0</v>
      </c>
      <c r="J108" s="45">
        <f t="shared" si="19"/>
        <v>212649.98</v>
      </c>
    </row>
    <row r="109" spans="1:10" ht="18.75" customHeight="1">
      <c r="A109" s="27" t="s">
        <v>105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298441.82</v>
      </c>
      <c r="H109" s="44">
        <v>0</v>
      </c>
      <c r="I109" s="44">
        <v>0</v>
      </c>
      <c r="J109" s="45">
        <f t="shared" si="19"/>
        <v>298441.82</v>
      </c>
    </row>
    <row r="110" spans="1:10" ht="18.75" customHeight="1">
      <c r="A110" s="27" t="s">
        <v>106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444335.23</v>
      </c>
      <c r="H110" s="44">
        <v>0</v>
      </c>
      <c r="I110" s="44">
        <v>0</v>
      </c>
      <c r="J110" s="45">
        <f t="shared" si="19"/>
        <v>444335.23</v>
      </c>
    </row>
    <row r="111" spans="1:10" ht="18.75" customHeight="1">
      <c r="A111" s="27" t="s">
        <v>107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28">
        <v>736613.47</v>
      </c>
      <c r="H111" s="44">
        <v>0</v>
      </c>
      <c r="I111" s="44">
        <v>0</v>
      </c>
      <c r="J111" s="45">
        <f t="shared" si="19"/>
        <v>736613.47</v>
      </c>
    </row>
    <row r="112" spans="1:10" ht="18.75" customHeight="1">
      <c r="A112" s="27" t="s">
        <v>108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679019.88</v>
      </c>
      <c r="I112" s="44">
        <v>0</v>
      </c>
      <c r="J112" s="45">
        <f t="shared" si="19"/>
        <v>679019.88</v>
      </c>
    </row>
    <row r="113" spans="1:10" ht="18.75" customHeight="1">
      <c r="A113" s="27" t="s">
        <v>109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53384.06</v>
      </c>
      <c r="I113" s="44">
        <v>0</v>
      </c>
      <c r="J113" s="45">
        <f t="shared" si="19"/>
        <v>53384.06</v>
      </c>
    </row>
    <row r="114" spans="1:10" ht="18.75" customHeight="1">
      <c r="A114" s="27" t="s">
        <v>110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373936.74</v>
      </c>
      <c r="I114" s="44">
        <v>0</v>
      </c>
      <c r="J114" s="45">
        <f t="shared" si="19"/>
        <v>373936.74</v>
      </c>
    </row>
    <row r="115" spans="1:10" ht="18.75" customHeight="1">
      <c r="A115" s="27" t="s">
        <v>111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314746.57</v>
      </c>
      <c r="I115" s="44">
        <v>0</v>
      </c>
      <c r="J115" s="45">
        <f t="shared" si="19"/>
        <v>314746.57</v>
      </c>
    </row>
    <row r="116" spans="1:10" ht="18.75" customHeight="1">
      <c r="A116" s="27" t="s">
        <v>112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28">
        <v>880918.72</v>
      </c>
      <c r="I116" s="44">
        <v>0</v>
      </c>
      <c r="J116" s="45">
        <f t="shared" si="19"/>
        <v>880918.72</v>
      </c>
    </row>
    <row r="117" spans="1:10" ht="18.75" customHeight="1">
      <c r="A117" s="27" t="s">
        <v>113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416235.42</v>
      </c>
      <c r="J117" s="45">
        <f t="shared" si="19"/>
        <v>416235.42</v>
      </c>
    </row>
    <row r="118" spans="1:10" ht="18.75" customHeight="1">
      <c r="A118" s="29" t="s">
        <v>114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728950.24</v>
      </c>
      <c r="J118" s="48">
        <f t="shared" si="19"/>
        <v>728950.24</v>
      </c>
    </row>
    <row r="119" spans="1:10" ht="18.75" customHeight="1">
      <c r="A119" s="43"/>
      <c r="B119" s="55"/>
      <c r="C119" s="55"/>
      <c r="D119" s="55"/>
      <c r="E119" s="55"/>
      <c r="F119" s="55"/>
      <c r="G119" s="55"/>
      <c r="H119" s="55"/>
      <c r="I119" s="55"/>
      <c r="J119" s="56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2013-11-05T16:08:55Z</dcterms:modified>
</cp:coreProperties>
</file>