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J10"/>
  <c r="J11"/>
  <c r="B12"/>
  <c r="C12"/>
  <c r="J12" s="1"/>
  <c r="D12"/>
  <c r="E12"/>
  <c r="F12"/>
  <c r="G12"/>
  <c r="H12"/>
  <c r="I12"/>
  <c r="J13"/>
  <c r="J14"/>
  <c r="J15"/>
  <c r="B16"/>
  <c r="C16"/>
  <c r="D16"/>
  <c r="E16"/>
  <c r="F16"/>
  <c r="G16"/>
  <c r="H16"/>
  <c r="I16"/>
  <c r="J16" s="1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8"/>
  <c r="B91"/>
  <c r="C91"/>
  <c r="D91"/>
  <c r="E91"/>
  <c r="F91"/>
  <c r="G91"/>
  <c r="H91"/>
  <c r="I91"/>
  <c r="J91"/>
  <c r="J92"/>
  <c r="J98"/>
  <c r="J99"/>
  <c r="J102"/>
  <c r="J103"/>
  <c r="J104"/>
  <c r="J106"/>
  <c r="J107"/>
  <c r="J108"/>
  <c r="J109"/>
  <c r="J110"/>
  <c r="J111"/>
  <c r="J112"/>
  <c r="J113"/>
  <c r="J114"/>
  <c r="J115"/>
  <c r="J116"/>
  <c r="H8" l="1"/>
  <c r="H7" s="1"/>
  <c r="H45" s="1"/>
  <c r="H44" s="1"/>
  <c r="F8"/>
  <c r="F7" s="1"/>
  <c r="F45" s="1"/>
  <c r="F44" s="1"/>
  <c r="D8"/>
  <c r="D7" s="1"/>
  <c r="D45" s="1"/>
  <c r="D44" s="1"/>
  <c r="B8"/>
  <c r="J58"/>
  <c r="I8"/>
  <c r="I7" s="1"/>
  <c r="I45" s="1"/>
  <c r="I44" s="1"/>
  <c r="G8"/>
  <c r="G7" s="1"/>
  <c r="G45" s="1"/>
  <c r="G44" s="1"/>
  <c r="E8"/>
  <c r="E7" s="1"/>
  <c r="C8"/>
  <c r="C7" s="1"/>
  <c r="J64"/>
  <c r="H56"/>
  <c r="F56"/>
  <c r="D56"/>
  <c r="I56"/>
  <c r="G56"/>
  <c r="E56"/>
  <c r="C56"/>
  <c r="H43"/>
  <c r="H90"/>
  <c r="H89" s="1"/>
  <c r="F43"/>
  <c r="F90"/>
  <c r="F89" s="1"/>
  <c r="F105" s="1"/>
  <c r="J105" s="1"/>
  <c r="D43"/>
  <c r="D90"/>
  <c r="D89" s="1"/>
  <c r="D101" s="1"/>
  <c r="J101" s="1"/>
  <c r="J8"/>
  <c r="J7" s="1"/>
  <c r="B7"/>
  <c r="B45" s="1"/>
  <c r="J57"/>
  <c r="B56"/>
  <c r="J56" s="1"/>
  <c r="I43"/>
  <c r="I90"/>
  <c r="I89" s="1"/>
  <c r="G43"/>
  <c r="G90"/>
  <c r="G89" s="1"/>
  <c r="E48"/>
  <c r="J48" s="1"/>
  <c r="E45"/>
  <c r="E44" s="1"/>
  <c r="C45"/>
  <c r="C46"/>
  <c r="J46" s="1"/>
  <c r="C44" l="1"/>
  <c r="E43"/>
  <c r="E90"/>
  <c r="E89" s="1"/>
  <c r="J45"/>
  <c r="J44" s="1"/>
  <c r="B44"/>
  <c r="B43" l="1"/>
  <c r="B90"/>
  <c r="C43"/>
  <c r="C90"/>
  <c r="C89" s="1"/>
  <c r="C100" s="1"/>
  <c r="J100" s="1"/>
  <c r="J97" s="1"/>
  <c r="J43" l="1"/>
  <c r="J90"/>
  <c r="B89"/>
  <c r="J89" s="1"/>
</calcChain>
</file>

<file path=xl/sharedStrings.xml><?xml version="1.0" encoding="utf-8"?>
<sst xmlns="http://schemas.openxmlformats.org/spreadsheetml/2006/main" count="120" uniqueCount="120">
  <si>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</si>
  <si>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</si>
  <si>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</si>
  <si>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</si>
  <si>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</si>
  <si>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</si>
  <si>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</si>
  <si>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</si>
  <si>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</si>
  <si>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</si>
  <si>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</si>
  <si>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</si>
  <si>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</si>
  <si>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</si>
  <si>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</si>
  <si>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</si>
  <si>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</si>
  <si>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</si>
  <si>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</si>
  <si>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</si>
  <si>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</si>
  <si>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</si>
  <si>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</si>
  <si>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</si>
  <si>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</si>
  <si>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</si>
  <si>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</si>
  <si>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</si>
  <si>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</si>
  <si>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</si>
  <si>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</si>
  <si>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</si>
  <si>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</si>
  <si>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</si>
  <si>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</si>
  <si>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</si>
  <si>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</si>
  <si>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</si>
  <si>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</si>
  <si>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</si>
  <si>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</si>
  <si>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</si>
  <si>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</si>
  <si>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</si>
  <si>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</si>
  <si>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</si>
  <si>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</si>
  <si>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</si>
  <si>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</si>
  <si>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</si>
  <si>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</si>
  <si>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</si>
  <si>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</si>
  <si>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</si>
  <si>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</si>
  <si>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</si>
  <si>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</si>
  <si>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</si>
  <si>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</si>
  <si>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</si>
  <si>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</si>
  <si>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</si>
  <si>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</si>
  <si>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</si>
  <si>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</si>
  <si>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</si>
  <si>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</si>
  <si>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</si>
  <si>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</si>
  <si>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</si>
  <si>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</si>
  <si>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</si>
  <si>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</si>
  <si>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</si>
  <si>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</si>
  <si>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</si>
  <si>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</si>
  <si>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</si>
  <si>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</si>
  <si>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</si>
  <si>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</si>
  <si>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</si>
  <si>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</si>
  <si>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</si>
  <si>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</si>
  <si>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</si>
  <si>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</si>
  <si>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</si>
  <si>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</si>
  <si>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</si>
  <si>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</si>
  <si>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</si>
  <si>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</si>
  <si>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</si>
  <si>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</si>
  <si>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</si>
  <si>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</si>
  <si>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</si>
  <si>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</si>
  <si>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</si>
  <si>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</si>
  <si>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</si>
  <si>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</si>
  <si>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</si>
  <si>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</si>
  <si>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</si>
  <si>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</si>
  <si>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</si>
  <si>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</si>
  <si>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</si>
  <si>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</si>
  <si>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</si>
  <si>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</si>
  <si>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</si>
  <si>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</si>
  <si>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</si>
  <si>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OPERAÇÃO 16/10/13 - VENCIMENTO 23/10/13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</si>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</sst>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showGridLines="0" tabSelected="1" zoomScale="80" zoomScaleNormal="80" zoomScaleSheetLayoutView="70" workbookViewId="0">
      <selection activeCell="E5" sqref="E5:E6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587426</v>
      </c>
      <c r="C7" s="9">
        <f t="shared" si="0"/>
        <v>735380</v>
      </c>
      <c r="D7" s="9">
        <f t="shared" si="0"/>
        <v>694901</v>
      </c>
      <c r="E7" s="9">
        <f t="shared" si="0"/>
        <v>438115</v>
      </c>
      <c r="F7" s="9">
        <f t="shared" si="0"/>
        <v>529356</v>
      </c>
      <c r="G7" s="9">
        <f t="shared" si="0"/>
        <v>768127</v>
      </c>
      <c r="H7" s="9">
        <f t="shared" si="0"/>
        <v>1189698</v>
      </c>
      <c r="I7" s="9">
        <f t="shared" si="0"/>
        <v>548026</v>
      </c>
      <c r="J7" s="9">
        <f t="shared" si="0"/>
        <v>5491029</v>
      </c>
      <c r="K7" s="57"/>
    </row>
    <row r="8" spans="1:12" ht="17.25" customHeight="1">
      <c r="A8" s="10" t="s">
        <v>33</v>
      </c>
      <c r="B8" s="11">
        <f>B9+B12</f>
        <v>351337</v>
      </c>
      <c r="C8" s="11">
        <f t="shared" ref="C8:I8" si="1">C9+C12</f>
        <v>454647</v>
      </c>
      <c r="D8" s="11">
        <f t="shared" si="1"/>
        <v>408647</v>
      </c>
      <c r="E8" s="11">
        <f t="shared" si="1"/>
        <v>250362</v>
      </c>
      <c r="F8" s="11">
        <f t="shared" si="1"/>
        <v>314886</v>
      </c>
      <c r="G8" s="11">
        <f t="shared" si="1"/>
        <v>435127</v>
      </c>
      <c r="H8" s="11">
        <f t="shared" si="1"/>
        <v>648285</v>
      </c>
      <c r="I8" s="11">
        <f t="shared" si="1"/>
        <v>339595</v>
      </c>
      <c r="J8" s="11">
        <f t="shared" ref="J8:J23" si="2">SUM(B8:I8)</f>
        <v>3202886</v>
      </c>
    </row>
    <row r="9" spans="1:12" ht="17.25" customHeight="1">
      <c r="A9" s="15" t="s">
        <v>18</v>
      </c>
      <c r="B9" s="13">
        <f>+B10+B11</f>
        <v>40713</v>
      </c>
      <c r="C9" s="13">
        <f t="shared" ref="C9:I9" si="3">+C10+C11</f>
        <v>55916</v>
      </c>
      <c r="D9" s="13">
        <f t="shared" si="3"/>
        <v>47187</v>
      </c>
      <c r="E9" s="13">
        <f t="shared" si="3"/>
        <v>29793</v>
      </c>
      <c r="F9" s="13">
        <f t="shared" si="3"/>
        <v>35920</v>
      </c>
      <c r="G9" s="13">
        <f t="shared" si="3"/>
        <v>43930</v>
      </c>
      <c r="H9" s="13">
        <f t="shared" si="3"/>
        <v>50756</v>
      </c>
      <c r="I9" s="13">
        <f t="shared" si="3"/>
        <v>49046</v>
      </c>
      <c r="J9" s="11">
        <f t="shared" si="2"/>
        <v>353261</v>
      </c>
    </row>
    <row r="10" spans="1:12" ht="17.25" customHeight="1">
      <c r="A10" s="31" t="s">
        <v>19</v>
      </c>
      <c r="B10" s="13">
        <v>40713</v>
      </c>
      <c r="C10" s="13">
        <v>55916</v>
      </c>
      <c r="D10" s="13">
        <v>47187</v>
      </c>
      <c r="E10" s="13">
        <v>29793</v>
      </c>
      <c r="F10" s="13">
        <v>35920</v>
      </c>
      <c r="G10" s="13">
        <v>43930</v>
      </c>
      <c r="H10" s="13">
        <v>50756</v>
      </c>
      <c r="I10" s="13">
        <v>49046</v>
      </c>
      <c r="J10" s="11">
        <f>SUM(B10:I10)</f>
        <v>353261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310624</v>
      </c>
      <c r="C12" s="17">
        <f t="shared" si="4"/>
        <v>398731</v>
      </c>
      <c r="D12" s="17">
        <f t="shared" si="4"/>
        <v>361460</v>
      </c>
      <c r="E12" s="17">
        <f t="shared" si="4"/>
        <v>220569</v>
      </c>
      <c r="F12" s="17">
        <f t="shared" si="4"/>
        <v>278966</v>
      </c>
      <c r="G12" s="17">
        <f t="shared" si="4"/>
        <v>391197</v>
      </c>
      <c r="H12" s="17">
        <f t="shared" si="4"/>
        <v>597529</v>
      </c>
      <c r="I12" s="17">
        <f t="shared" si="4"/>
        <v>290549</v>
      </c>
      <c r="J12" s="11">
        <f t="shared" si="2"/>
        <v>2849625</v>
      </c>
    </row>
    <row r="13" spans="1:12" ht="17.25" customHeight="1">
      <c r="A13" s="14" t="s">
        <v>21</v>
      </c>
      <c r="B13" s="13">
        <v>122062</v>
      </c>
      <c r="C13" s="13">
        <v>170679</v>
      </c>
      <c r="D13" s="13">
        <v>160531</v>
      </c>
      <c r="E13" s="13">
        <v>99912</v>
      </c>
      <c r="F13" s="13">
        <v>121835</v>
      </c>
      <c r="G13" s="13">
        <v>166994</v>
      </c>
      <c r="H13" s="13">
        <v>250530</v>
      </c>
      <c r="I13" s="13">
        <v>116364</v>
      </c>
      <c r="J13" s="11">
        <f t="shared" si="2"/>
        <v>1208907</v>
      </c>
      <c r="K13" s="57"/>
      <c r="L13" s="58"/>
    </row>
    <row r="14" spans="1:12" ht="17.25" customHeight="1">
      <c r="A14" s="14" t="s">
        <v>22</v>
      </c>
      <c r="B14" s="13">
        <v>138274</v>
      </c>
      <c r="C14" s="13">
        <v>158588</v>
      </c>
      <c r="D14" s="13">
        <v>143554</v>
      </c>
      <c r="E14" s="13">
        <v>84724</v>
      </c>
      <c r="F14" s="13">
        <v>115768</v>
      </c>
      <c r="G14" s="13">
        <v>163125</v>
      </c>
      <c r="H14" s="13">
        <v>269079</v>
      </c>
      <c r="I14" s="13">
        <v>127125</v>
      </c>
      <c r="J14" s="11">
        <f t="shared" si="2"/>
        <v>1200237</v>
      </c>
      <c r="K14" s="57"/>
    </row>
    <row r="15" spans="1:12" ht="17.25" customHeight="1">
      <c r="A15" s="14" t="s">
        <v>23</v>
      </c>
      <c r="B15" s="13">
        <v>50288</v>
      </c>
      <c r="C15" s="13">
        <v>69464</v>
      </c>
      <c r="D15" s="13">
        <v>57375</v>
      </c>
      <c r="E15" s="13">
        <v>35933</v>
      </c>
      <c r="F15" s="13">
        <v>41363</v>
      </c>
      <c r="G15" s="13">
        <v>61078</v>
      </c>
      <c r="H15" s="13">
        <v>77920</v>
      </c>
      <c r="I15" s="13">
        <v>47060</v>
      </c>
      <c r="J15" s="11">
        <f t="shared" si="2"/>
        <v>440481</v>
      </c>
    </row>
    <row r="16" spans="1:12" ht="17.25" customHeight="1">
      <c r="A16" s="16" t="s">
        <v>24</v>
      </c>
      <c r="B16" s="11">
        <f>+B17+B18+B19</f>
        <v>200961</v>
      </c>
      <c r="C16" s="11">
        <f t="shared" ref="C16:I16" si="5">+C17+C18+C19</f>
        <v>225744</v>
      </c>
      <c r="D16" s="11">
        <f t="shared" si="5"/>
        <v>222421</v>
      </c>
      <c r="E16" s="11">
        <f t="shared" si="5"/>
        <v>142851</v>
      </c>
      <c r="F16" s="11">
        <f t="shared" si="5"/>
        <v>173139</v>
      </c>
      <c r="G16" s="11">
        <f t="shared" si="5"/>
        <v>280547</v>
      </c>
      <c r="H16" s="11">
        <f t="shared" si="5"/>
        <v>484452</v>
      </c>
      <c r="I16" s="11">
        <f t="shared" si="5"/>
        <v>172393</v>
      </c>
      <c r="J16" s="11">
        <f t="shared" si="2"/>
        <v>1902508</v>
      </c>
    </row>
    <row r="17" spans="1:11" ht="17.25" customHeight="1">
      <c r="A17" s="12" t="s">
        <v>25</v>
      </c>
      <c r="B17" s="13">
        <v>90241</v>
      </c>
      <c r="C17" s="13">
        <v>114500</v>
      </c>
      <c r="D17" s="13">
        <v>114286</v>
      </c>
      <c r="E17" s="13">
        <v>73265</v>
      </c>
      <c r="F17" s="13">
        <v>87568</v>
      </c>
      <c r="G17" s="13">
        <v>139209</v>
      </c>
      <c r="H17" s="13">
        <v>228783</v>
      </c>
      <c r="I17" s="13">
        <v>85325</v>
      </c>
      <c r="J17" s="11">
        <f t="shared" si="2"/>
        <v>933177</v>
      </c>
      <c r="K17" s="57"/>
    </row>
    <row r="18" spans="1:11" ht="17.25" customHeight="1">
      <c r="A18" s="12" t="s">
        <v>26</v>
      </c>
      <c r="B18" s="13">
        <v>83077</v>
      </c>
      <c r="C18" s="13">
        <v>79310</v>
      </c>
      <c r="D18" s="13">
        <v>78391</v>
      </c>
      <c r="E18" s="13">
        <v>50119</v>
      </c>
      <c r="F18" s="13">
        <v>65333</v>
      </c>
      <c r="G18" s="13">
        <v>106275</v>
      </c>
      <c r="H18" s="13">
        <v>202236</v>
      </c>
      <c r="I18" s="13">
        <v>65374</v>
      </c>
      <c r="J18" s="11">
        <f t="shared" si="2"/>
        <v>730115</v>
      </c>
      <c r="K18" s="57"/>
    </row>
    <row r="19" spans="1:11" ht="17.25" customHeight="1">
      <c r="A19" s="12" t="s">
        <v>27</v>
      </c>
      <c r="B19" s="13">
        <v>27643</v>
      </c>
      <c r="C19" s="13">
        <v>31934</v>
      </c>
      <c r="D19" s="13">
        <v>29744</v>
      </c>
      <c r="E19" s="13">
        <v>19467</v>
      </c>
      <c r="F19" s="13">
        <v>20238</v>
      </c>
      <c r="G19" s="13">
        <v>35063</v>
      </c>
      <c r="H19" s="13">
        <v>53433</v>
      </c>
      <c r="I19" s="13">
        <v>21694</v>
      </c>
      <c r="J19" s="11">
        <f t="shared" si="2"/>
        <v>239216</v>
      </c>
    </row>
    <row r="20" spans="1:11" ht="17.25" customHeight="1">
      <c r="A20" s="16" t="s">
        <v>28</v>
      </c>
      <c r="B20" s="13">
        <v>35128</v>
      </c>
      <c r="C20" s="13">
        <v>54989</v>
      </c>
      <c r="D20" s="13">
        <v>63833</v>
      </c>
      <c r="E20" s="13">
        <v>44902</v>
      </c>
      <c r="F20" s="13">
        <v>41331</v>
      </c>
      <c r="G20" s="13">
        <v>52453</v>
      </c>
      <c r="H20" s="13">
        <v>56961</v>
      </c>
      <c r="I20" s="13">
        <v>28549</v>
      </c>
      <c r="J20" s="11">
        <f t="shared" si="2"/>
        <v>378146</v>
      </c>
    </row>
    <row r="21" spans="1:11" ht="17.25" customHeight="1">
      <c r="A21" s="12" t="s">
        <v>29</v>
      </c>
      <c r="B21" s="13">
        <v>22482</v>
      </c>
      <c r="C21" s="13">
        <v>35193</v>
      </c>
      <c r="D21" s="13">
        <v>40853</v>
      </c>
      <c r="E21" s="13">
        <v>28737</v>
      </c>
      <c r="F21" s="13">
        <v>26452</v>
      </c>
      <c r="G21" s="13">
        <v>33570</v>
      </c>
      <c r="H21" s="13">
        <v>36455</v>
      </c>
      <c r="I21" s="13">
        <v>18271</v>
      </c>
      <c r="J21" s="11">
        <f t="shared" si="2"/>
        <v>242013</v>
      </c>
      <c r="K21" s="57"/>
    </row>
    <row r="22" spans="1:11" ht="17.25" customHeight="1">
      <c r="A22" s="12" t="s">
        <v>30</v>
      </c>
      <c r="B22" s="13">
        <v>12646</v>
      </c>
      <c r="C22" s="13">
        <v>19796</v>
      </c>
      <c r="D22" s="13">
        <v>22980</v>
      </c>
      <c r="E22" s="13">
        <v>16165</v>
      </c>
      <c r="F22" s="13">
        <v>14879</v>
      </c>
      <c r="G22" s="13">
        <v>18883</v>
      </c>
      <c r="H22" s="13">
        <v>20506</v>
      </c>
      <c r="I22" s="13">
        <v>10278</v>
      </c>
      <c r="J22" s="11">
        <f t="shared" si="2"/>
        <v>136133</v>
      </c>
      <c r="K22" s="57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7489</v>
      </c>
      <c r="J23" s="11">
        <f t="shared" si="2"/>
        <v>7489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9187.98</v>
      </c>
      <c r="J31" s="24">
        <f t="shared" ref="J31:J69" si="7">SUM(B31:I31)</f>
        <v>9187.98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1348956.82</v>
      </c>
      <c r="C43" s="23">
        <f t="shared" ref="C43:I43" si="8">+C44+C52</f>
        <v>1925103.78</v>
      </c>
      <c r="D43" s="23">
        <f t="shared" si="8"/>
        <v>1915684.25</v>
      </c>
      <c r="E43" s="23">
        <f t="shared" si="8"/>
        <v>1211287.1400000001</v>
      </c>
      <c r="F43" s="23">
        <f t="shared" si="8"/>
        <v>1256747.52</v>
      </c>
      <c r="G43" s="23">
        <f t="shared" si="8"/>
        <v>1867299.6</v>
      </c>
      <c r="H43" s="23">
        <f t="shared" si="8"/>
        <v>2489149.02</v>
      </c>
      <c r="I43" s="23">
        <f t="shared" si="8"/>
        <v>1263152.69</v>
      </c>
      <c r="J43" s="23">
        <f t="shared" si="7"/>
        <v>13277380.819999998</v>
      </c>
    </row>
    <row r="44" spans="1:10" ht="17.25" customHeight="1">
      <c r="A44" s="16" t="s">
        <v>51</v>
      </c>
      <c r="B44" s="24">
        <f>SUM(B45:B51)</f>
        <v>1333985.7</v>
      </c>
      <c r="C44" s="24">
        <f t="shared" ref="C44:J44" si="9">SUM(C45:C51)</f>
        <v>1904740.31</v>
      </c>
      <c r="D44" s="24">
        <f t="shared" si="9"/>
        <v>1895342.48</v>
      </c>
      <c r="E44" s="24">
        <f t="shared" si="9"/>
        <v>1192388.2400000002</v>
      </c>
      <c r="F44" s="24">
        <f t="shared" si="9"/>
        <v>1237475.52</v>
      </c>
      <c r="G44" s="24">
        <f t="shared" si="9"/>
        <v>1849342.57</v>
      </c>
      <c r="H44" s="24">
        <f t="shared" si="9"/>
        <v>2463983.5299999998</v>
      </c>
      <c r="I44" s="24">
        <f t="shared" si="9"/>
        <v>1249809.24</v>
      </c>
      <c r="J44" s="24">
        <f t="shared" si="9"/>
        <v>13127067.59</v>
      </c>
    </row>
    <row r="45" spans="1:10" ht="17.25" customHeight="1">
      <c r="A45" s="37" t="s">
        <v>52</v>
      </c>
      <c r="B45" s="24">
        <f t="shared" ref="B45:I45" si="10">ROUND(B26*B7,2)</f>
        <v>1333985.7</v>
      </c>
      <c r="C45" s="24">
        <f t="shared" si="10"/>
        <v>1900516.07</v>
      </c>
      <c r="D45" s="24">
        <f t="shared" si="10"/>
        <v>1895342.48</v>
      </c>
      <c r="E45" s="24">
        <f t="shared" si="10"/>
        <v>1166787.8700000001</v>
      </c>
      <c r="F45" s="24">
        <f t="shared" si="10"/>
        <v>1237475.52</v>
      </c>
      <c r="G45" s="24">
        <f t="shared" si="10"/>
        <v>1849342.57</v>
      </c>
      <c r="H45" s="24">
        <f t="shared" si="10"/>
        <v>2463983.5299999998</v>
      </c>
      <c r="I45" s="24">
        <f t="shared" si="10"/>
        <v>1240621.26</v>
      </c>
      <c r="J45" s="24">
        <f t="shared" si="7"/>
        <v>13088055</v>
      </c>
    </row>
    <row r="46" spans="1:10" ht="17.25" customHeight="1">
      <c r="A46" s="37" t="s">
        <v>53</v>
      </c>
      <c r="B46" s="20">
        <v>0</v>
      </c>
      <c r="C46" s="24">
        <f>ROUND(C27*C7,2)</f>
        <v>4224.24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4224.24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34976.03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34976.03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-9375.66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-9375.66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9187.98</v>
      </c>
      <c r="J49" s="24">
        <f>SUM(B49:I49)</f>
        <v>9187.98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+B57+B64+B86+B87</f>
        <v>-253092.89</v>
      </c>
      <c r="C56" s="38">
        <f t="shared" si="11"/>
        <v>-196688.4</v>
      </c>
      <c r="D56" s="38">
        <f t="shared" si="11"/>
        <v>-200875.66999999998</v>
      </c>
      <c r="E56" s="38">
        <f t="shared" si="11"/>
        <v>-145669.79</v>
      </c>
      <c r="F56" s="38">
        <f t="shared" si="11"/>
        <v>-259229.37999999998</v>
      </c>
      <c r="G56" s="38">
        <f t="shared" si="11"/>
        <v>-268075.06</v>
      </c>
      <c r="H56" s="38">
        <f t="shared" si="11"/>
        <v>-258530.32</v>
      </c>
      <c r="I56" s="38">
        <f t="shared" si="11"/>
        <v>-160611.1</v>
      </c>
      <c r="J56" s="38">
        <f t="shared" si="7"/>
        <v>-1742772.61</v>
      </c>
    </row>
    <row r="57" spans="1:10" ht="18.75" customHeight="1">
      <c r="A57" s="16" t="s">
        <v>86</v>
      </c>
      <c r="B57" s="38">
        <f t="shared" ref="B57:I57" si="12">B58+B59+B60+B61+B62+B63</f>
        <v>-239439.21000000002</v>
      </c>
      <c r="C57" s="38">
        <f t="shared" si="12"/>
        <v>-176664.74</v>
      </c>
      <c r="D57" s="38">
        <f t="shared" si="12"/>
        <v>-181046.96</v>
      </c>
      <c r="E57" s="38">
        <f t="shared" si="12"/>
        <v>-89379</v>
      </c>
      <c r="F57" s="38">
        <f t="shared" si="12"/>
        <v>-244606.33</v>
      </c>
      <c r="G57" s="38">
        <f t="shared" si="12"/>
        <v>-249637.66</v>
      </c>
      <c r="H57" s="38">
        <f t="shared" si="12"/>
        <v>-230991.01</v>
      </c>
      <c r="I57" s="38">
        <f t="shared" si="12"/>
        <v>-147138</v>
      </c>
      <c r="J57" s="38">
        <f t="shared" si="7"/>
        <v>-1558902.91</v>
      </c>
    </row>
    <row r="58" spans="1:10" ht="18.75" customHeight="1">
      <c r="A58" s="12" t="s">
        <v>87</v>
      </c>
      <c r="B58" s="38">
        <f>-ROUND(B9*$D$3,2)</f>
        <v>-122139</v>
      </c>
      <c r="C58" s="38">
        <f t="shared" ref="C58:I58" si="13">-ROUND(C9*$D$3,2)</f>
        <v>-167748</v>
      </c>
      <c r="D58" s="38">
        <f t="shared" si="13"/>
        <v>-141561</v>
      </c>
      <c r="E58" s="38">
        <f t="shared" si="13"/>
        <v>-89379</v>
      </c>
      <c r="F58" s="38">
        <f t="shared" si="13"/>
        <v>-107760</v>
      </c>
      <c r="G58" s="38">
        <f t="shared" si="13"/>
        <v>-131790</v>
      </c>
      <c r="H58" s="38">
        <f t="shared" si="13"/>
        <v>-152268</v>
      </c>
      <c r="I58" s="38">
        <f t="shared" si="13"/>
        <v>-147138</v>
      </c>
      <c r="J58" s="38">
        <f t="shared" si="7"/>
        <v>-1059783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1">
        <v>-1536</v>
      </c>
      <c r="C60" s="51">
        <v>-717</v>
      </c>
      <c r="D60" s="51">
        <v>-633</v>
      </c>
      <c r="E60" s="20">
        <v>0</v>
      </c>
      <c r="F60" s="51">
        <v>-1158</v>
      </c>
      <c r="G60" s="51">
        <v>-600</v>
      </c>
      <c r="H60" s="51">
        <v>-315</v>
      </c>
      <c r="I60" s="20">
        <v>0</v>
      </c>
      <c r="J60" s="38">
        <f t="shared" si="7"/>
        <v>-4959</v>
      </c>
    </row>
    <row r="61" spans="1:10" ht="18.75" customHeight="1">
      <c r="A61" s="12" t="s">
        <v>63</v>
      </c>
      <c r="B61" s="51">
        <v>-705</v>
      </c>
      <c r="C61" s="51">
        <v>-495</v>
      </c>
      <c r="D61" s="51">
        <v>-240</v>
      </c>
      <c r="E61" s="20">
        <v>0</v>
      </c>
      <c r="F61" s="51">
        <v>-900</v>
      </c>
      <c r="G61" s="51">
        <v>-285</v>
      </c>
      <c r="H61" s="51">
        <v>-78</v>
      </c>
      <c r="I61" s="20">
        <v>0</v>
      </c>
      <c r="J61" s="38">
        <f t="shared" si="7"/>
        <v>-2703</v>
      </c>
    </row>
    <row r="62" spans="1:10" ht="18.75" customHeight="1">
      <c r="A62" s="12" t="s">
        <v>64</v>
      </c>
      <c r="B62" s="51">
        <v>-115031.21</v>
      </c>
      <c r="C62" s="51">
        <v>-7704.74</v>
      </c>
      <c r="D62" s="51">
        <v>-38612.959999999999</v>
      </c>
      <c r="E62" s="20">
        <v>0</v>
      </c>
      <c r="F62" s="51">
        <v>-134704.32999999999</v>
      </c>
      <c r="G62" s="51">
        <v>-116962.66</v>
      </c>
      <c r="H62" s="51">
        <v>-78330.009999999995</v>
      </c>
      <c r="I62" s="20">
        <v>0</v>
      </c>
      <c r="J62" s="38">
        <f>SUM(B62:I62)</f>
        <v>-491345.91000000003</v>
      </c>
    </row>
    <row r="63" spans="1:10" ht="18.75" customHeight="1">
      <c r="A63" s="12" t="s">
        <v>65</v>
      </c>
      <c r="B63" s="51">
        <v>-28</v>
      </c>
      <c r="C63" s="51">
        <v>0</v>
      </c>
      <c r="D63" s="20">
        <v>0</v>
      </c>
      <c r="E63" s="20">
        <v>0</v>
      </c>
      <c r="F63" s="20">
        <v>-84</v>
      </c>
      <c r="G63" s="20">
        <v>0</v>
      </c>
      <c r="H63" s="20">
        <v>0</v>
      </c>
      <c r="I63" s="20">
        <v>0</v>
      </c>
      <c r="J63" s="38">
        <f t="shared" si="7"/>
        <v>-112</v>
      </c>
    </row>
    <row r="64" spans="1:10" ht="18.75" customHeight="1">
      <c r="A64" s="16" t="s">
        <v>91</v>
      </c>
      <c r="B64" s="51">
        <f>SUM(B65:B85)</f>
        <v>-13653.68</v>
      </c>
      <c r="C64" s="51">
        <f t="shared" ref="C64:I64" si="14">SUM(C65:C85)</f>
        <v>-20023.66</v>
      </c>
      <c r="D64" s="51">
        <f t="shared" si="14"/>
        <v>-19828.71</v>
      </c>
      <c r="E64" s="51">
        <f t="shared" si="14"/>
        <v>-56290.79</v>
      </c>
      <c r="F64" s="51">
        <f t="shared" si="14"/>
        <v>-14623.05</v>
      </c>
      <c r="G64" s="51">
        <f t="shared" si="14"/>
        <v>-18437.400000000001</v>
      </c>
      <c r="H64" s="51">
        <f t="shared" si="14"/>
        <v>-27539.31</v>
      </c>
      <c r="I64" s="51">
        <f t="shared" si="14"/>
        <v>-13473.1</v>
      </c>
      <c r="J64" s="38">
        <f t="shared" si="7"/>
        <v>-183869.7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2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6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99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1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1" ht="18.75" customHeight="1">
      <c r="A89" s="16" t="s">
        <v>95</v>
      </c>
      <c r="B89" s="25">
        <f t="shared" ref="B89:I89" si="15">+B90+B91</f>
        <v>1095863.9300000002</v>
      </c>
      <c r="C89" s="25">
        <f t="shared" si="15"/>
        <v>1728415.3800000001</v>
      </c>
      <c r="D89" s="25">
        <f t="shared" si="15"/>
        <v>1714808.58</v>
      </c>
      <c r="E89" s="25">
        <f t="shared" si="15"/>
        <v>1065617.3500000001</v>
      </c>
      <c r="F89" s="25">
        <f t="shared" si="15"/>
        <v>997518.14</v>
      </c>
      <c r="G89" s="25">
        <f t="shared" si="15"/>
        <v>1599224.5400000003</v>
      </c>
      <c r="H89" s="25">
        <f t="shared" si="15"/>
        <v>2230618.6999999997</v>
      </c>
      <c r="I89" s="25">
        <f t="shared" si="15"/>
        <v>1102541.5899999999</v>
      </c>
      <c r="J89" s="52">
        <f>SUM(B89:I89)</f>
        <v>11534608.209999999</v>
      </c>
      <c r="K89" s="59"/>
    </row>
    <row r="90" spans="1:11" ht="18.75" customHeight="1">
      <c r="A90" s="16" t="s">
        <v>94</v>
      </c>
      <c r="B90" s="25">
        <f t="shared" ref="B90:I90" si="16">+B44+B57+B64+B86</f>
        <v>1080892.81</v>
      </c>
      <c r="C90" s="25">
        <f t="shared" si="16"/>
        <v>1708051.9100000001</v>
      </c>
      <c r="D90" s="25">
        <f t="shared" si="16"/>
        <v>1694466.81</v>
      </c>
      <c r="E90" s="25">
        <f t="shared" si="16"/>
        <v>1046718.4500000002</v>
      </c>
      <c r="F90" s="25">
        <f t="shared" si="16"/>
        <v>978246.14</v>
      </c>
      <c r="G90" s="25">
        <f t="shared" si="16"/>
        <v>1581267.5100000002</v>
      </c>
      <c r="H90" s="25">
        <f t="shared" si="16"/>
        <v>2205453.2099999995</v>
      </c>
      <c r="I90" s="25">
        <f t="shared" si="16"/>
        <v>1089198.1399999999</v>
      </c>
      <c r="J90" s="52">
        <f>SUM(B90:I90)</f>
        <v>11384294.98</v>
      </c>
      <c r="K90" s="59"/>
    </row>
    <row r="91" spans="1:11" ht="18.75" customHeight="1">
      <c r="A91" s="16" t="s">
        <v>98</v>
      </c>
      <c r="B91" s="25">
        <f t="shared" ref="B91:I91" si="17">IF(+B52+B87+B92&lt;0,0,(B52+B87+B92))</f>
        <v>14971.12</v>
      </c>
      <c r="C91" s="25">
        <f t="shared" si="17"/>
        <v>20363.47</v>
      </c>
      <c r="D91" s="25">
        <f t="shared" si="17"/>
        <v>20341.77</v>
      </c>
      <c r="E91" s="20">
        <f t="shared" si="17"/>
        <v>18898.900000000001</v>
      </c>
      <c r="F91" s="25">
        <f t="shared" si="17"/>
        <v>19272</v>
      </c>
      <c r="G91" s="20">
        <f t="shared" si="17"/>
        <v>17957.03</v>
      </c>
      <c r="H91" s="25">
        <f t="shared" si="17"/>
        <v>25165.49</v>
      </c>
      <c r="I91" s="20">
        <f t="shared" si="17"/>
        <v>13343.45</v>
      </c>
      <c r="J91" s="52">
        <f>SUM(B91:I91)</f>
        <v>150313.23000000001</v>
      </c>
      <c r="K91" s="59"/>
    </row>
    <row r="92" spans="1:11" ht="18" customHeight="1">
      <c r="A92" s="16" t="s">
        <v>96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1" ht="18.75" customHeight="1">
      <c r="A93" s="16" t="s">
        <v>97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1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1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1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SUM(J98:J116)</f>
        <v>11534608.190000001</v>
      </c>
    </row>
    <row r="98" spans="1:10" ht="18.75" customHeight="1">
      <c r="A98" s="27" t="s">
        <v>82</v>
      </c>
      <c r="B98" s="28">
        <v>137757.59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6" si="18">SUM(B98:I98)</f>
        <v>137757.59</v>
      </c>
    </row>
    <row r="99" spans="1:10" ht="18.75" customHeight="1">
      <c r="A99" s="27" t="s">
        <v>83</v>
      </c>
      <c r="B99" s="28">
        <v>958106.35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18"/>
        <v>958106.35</v>
      </c>
    </row>
    <row r="100" spans="1:10" ht="18.75" customHeight="1">
      <c r="A100" s="27" t="s">
        <v>84</v>
      </c>
      <c r="B100" s="44">
        <v>0</v>
      </c>
      <c r="C100" s="28">
        <f>+C89</f>
        <v>1728415.3800000001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18"/>
        <v>1728415.3800000001</v>
      </c>
    </row>
    <row r="101" spans="1:10" ht="18.75" customHeight="1">
      <c r="A101" s="27" t="s">
        <v>85</v>
      </c>
      <c r="B101" s="44">
        <v>0</v>
      </c>
      <c r="C101" s="44">
        <v>0</v>
      </c>
      <c r="D101" s="28">
        <f>+D89</f>
        <v>1714808.58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18"/>
        <v>1714808.58</v>
      </c>
    </row>
    <row r="102" spans="1:10" ht="18.75" customHeight="1">
      <c r="A102" s="27" t="s">
        <v>117</v>
      </c>
      <c r="B102" s="44">
        <v>0</v>
      </c>
      <c r="C102" s="44">
        <v>0</v>
      </c>
      <c r="D102" s="44">
        <v>0</v>
      </c>
      <c r="E102" s="28">
        <v>394612.86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18"/>
        <v>394612.86</v>
      </c>
    </row>
    <row r="103" spans="1:10" ht="18.75" customHeight="1">
      <c r="A103" s="27" t="s">
        <v>118</v>
      </c>
      <c r="B103" s="44">
        <v>0</v>
      </c>
      <c r="C103" s="44">
        <v>0</v>
      </c>
      <c r="D103" s="44">
        <v>0</v>
      </c>
      <c r="E103" s="28">
        <v>671004.49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18"/>
        <v>671004.49</v>
      </c>
    </row>
    <row r="104" spans="1:10" ht="18.75" customHeight="1">
      <c r="A104" s="27" t="s">
        <v>119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18"/>
        <v>0</v>
      </c>
    </row>
    <row r="105" spans="1:10" ht="18.75" customHeight="1">
      <c r="A105" s="27" t="s">
        <v>103</v>
      </c>
      <c r="B105" s="44">
        <v>0</v>
      </c>
      <c r="C105" s="44">
        <v>0</v>
      </c>
      <c r="D105" s="44">
        <v>0</v>
      </c>
      <c r="E105" s="44">
        <v>0</v>
      </c>
      <c r="F105" s="28">
        <f>+F89</f>
        <v>997518.14</v>
      </c>
      <c r="G105" s="44">
        <v>0</v>
      </c>
      <c r="H105" s="44">
        <v>0</v>
      </c>
      <c r="I105" s="44">
        <v>0</v>
      </c>
      <c r="J105" s="45">
        <f t="shared" si="18"/>
        <v>997518.14</v>
      </c>
    </row>
    <row r="106" spans="1:10" ht="18.75" customHeight="1">
      <c r="A106" s="27" t="s">
        <v>104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202406.16</v>
      </c>
      <c r="H106" s="44">
        <v>0</v>
      </c>
      <c r="I106" s="44">
        <v>0</v>
      </c>
      <c r="J106" s="45">
        <f t="shared" si="18"/>
        <v>202406.16</v>
      </c>
    </row>
    <row r="107" spans="1:10" ht="18.75" customHeight="1">
      <c r="A107" s="27" t="s">
        <v>105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283017.84999999998</v>
      </c>
      <c r="H107" s="44">
        <v>0</v>
      </c>
      <c r="I107" s="44">
        <v>0</v>
      </c>
      <c r="J107" s="45">
        <f t="shared" si="18"/>
        <v>283017.84999999998</v>
      </c>
    </row>
    <row r="108" spans="1:10" ht="18.75" customHeight="1">
      <c r="A108" s="27" t="s">
        <v>106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422017.41</v>
      </c>
      <c r="H108" s="44">
        <v>0</v>
      </c>
      <c r="I108" s="44">
        <v>0</v>
      </c>
      <c r="J108" s="45">
        <f t="shared" si="18"/>
        <v>422017.41</v>
      </c>
    </row>
    <row r="109" spans="1:10" ht="18.75" customHeight="1">
      <c r="A109" s="27" t="s">
        <v>107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691783.12</v>
      </c>
      <c r="H109" s="44">
        <v>0</v>
      </c>
      <c r="I109" s="44">
        <v>0</v>
      </c>
      <c r="J109" s="45">
        <f t="shared" si="18"/>
        <v>691783.12</v>
      </c>
    </row>
    <row r="110" spans="1:10" ht="18.75" customHeight="1">
      <c r="A110" s="27" t="s">
        <v>108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651239.63</v>
      </c>
      <c r="I110" s="44">
        <v>0</v>
      </c>
      <c r="J110" s="45">
        <f t="shared" si="18"/>
        <v>651239.63</v>
      </c>
    </row>
    <row r="111" spans="1:10" ht="18.75" customHeight="1">
      <c r="A111" s="27" t="s">
        <v>109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51953.81</v>
      </c>
      <c r="I111" s="44">
        <v>0</v>
      </c>
      <c r="J111" s="45">
        <f t="shared" si="18"/>
        <v>51953.81</v>
      </c>
    </row>
    <row r="112" spans="1:10" ht="18.75" customHeight="1">
      <c r="A112" s="27" t="s">
        <v>110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358587.74</v>
      </c>
      <c r="I112" s="44">
        <v>0</v>
      </c>
      <c r="J112" s="45">
        <f t="shared" si="18"/>
        <v>358587.74</v>
      </c>
    </row>
    <row r="113" spans="1:10" ht="18.75" customHeight="1">
      <c r="A113" s="27" t="s">
        <v>111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311127.57</v>
      </c>
      <c r="I113" s="44">
        <v>0</v>
      </c>
      <c r="J113" s="45">
        <f t="shared" si="18"/>
        <v>311127.57</v>
      </c>
    </row>
    <row r="114" spans="1:10" ht="18.75" customHeight="1">
      <c r="A114" s="27" t="s">
        <v>112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857709.93</v>
      </c>
      <c r="I114" s="44">
        <v>0</v>
      </c>
      <c r="J114" s="45">
        <f t="shared" si="18"/>
        <v>857709.93</v>
      </c>
    </row>
    <row r="115" spans="1:10" ht="18.75" customHeight="1">
      <c r="A115" s="27" t="s">
        <v>113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396494.96</v>
      </c>
      <c r="J115" s="45">
        <f t="shared" si="18"/>
        <v>396494.96</v>
      </c>
    </row>
    <row r="116" spans="1:10" ht="18.75" customHeight="1">
      <c r="A116" s="29" t="s">
        <v>114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706046.62</v>
      </c>
      <c r="J116" s="48">
        <f t="shared" si="18"/>
        <v>706046.62</v>
      </c>
    </row>
    <row r="117" spans="1:10" ht="18.75" customHeight="1">
      <c r="A117" s="43"/>
      <c r="B117" s="55"/>
      <c r="C117" s="55"/>
      <c r="D117" s="55"/>
      <c r="E117" s="55"/>
      <c r="F117" s="55"/>
      <c r="G117" s="55"/>
      <c r="H117" s="55"/>
      <c r="I117" s="55"/>
      <c r="J117" s="56"/>
    </row>
    <row r="118" spans="1:10" ht="18.75" customHeight="1">
      <c r="A118" s="43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2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2013-11-05T16:08:13Z</dcterms:modified>
</cp:coreProperties>
</file>