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CONCESSÃO'!$A$1:$J$116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B9" i="8"/>
  <c r="C9"/>
  <c r="D9"/>
  <c r="E9"/>
  <c r="F9"/>
  <c r="G9"/>
  <c r="H9"/>
  <c r="I9"/>
  <c r="J9"/>
  <c r="J10"/>
  <c r="J11"/>
  <c r="B12"/>
  <c r="C12"/>
  <c r="J12" s="1"/>
  <c r="D12"/>
  <c r="E12"/>
  <c r="F12"/>
  <c r="G12"/>
  <c r="H12"/>
  <c r="I12"/>
  <c r="J13"/>
  <c r="J14"/>
  <c r="J15"/>
  <c r="B16"/>
  <c r="C16"/>
  <c r="D16"/>
  <c r="E16"/>
  <c r="F16"/>
  <c r="G16"/>
  <c r="H16"/>
  <c r="I16"/>
  <c r="J16" s="1"/>
  <c r="J17"/>
  <c r="J18"/>
  <c r="J19"/>
  <c r="J20"/>
  <c r="J21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88"/>
  <c r="B91"/>
  <c r="C91"/>
  <c r="D91"/>
  <c r="E91"/>
  <c r="F91"/>
  <c r="G91"/>
  <c r="H91"/>
  <c r="I91"/>
  <c r="J91"/>
  <c r="J92"/>
  <c r="J98"/>
  <c r="J99"/>
  <c r="J102"/>
  <c r="J103"/>
  <c r="J104"/>
  <c r="J106"/>
  <c r="J107"/>
  <c r="J108"/>
  <c r="J109"/>
  <c r="J110"/>
  <c r="J111"/>
  <c r="J112"/>
  <c r="J113"/>
  <c r="J114"/>
  <c r="J115"/>
  <c r="J116"/>
  <c r="H8" l="1"/>
  <c r="H7" s="1"/>
  <c r="H45" s="1"/>
  <c r="H44" s="1"/>
  <c r="F8"/>
  <c r="F7" s="1"/>
  <c r="F45" s="1"/>
  <c r="F44" s="1"/>
  <c r="D8"/>
  <c r="D7" s="1"/>
  <c r="D45" s="1"/>
  <c r="D44" s="1"/>
  <c r="B8"/>
  <c r="J58"/>
  <c r="I8"/>
  <c r="I7" s="1"/>
  <c r="I45" s="1"/>
  <c r="I44" s="1"/>
  <c r="G8"/>
  <c r="G7" s="1"/>
  <c r="G45" s="1"/>
  <c r="G44" s="1"/>
  <c r="E8"/>
  <c r="E7" s="1"/>
  <c r="C8"/>
  <c r="C7" s="1"/>
  <c r="J64"/>
  <c r="H56"/>
  <c r="F56"/>
  <c r="D56"/>
  <c r="I56"/>
  <c r="G56"/>
  <c r="E56"/>
  <c r="C56"/>
  <c r="H43"/>
  <c r="H90"/>
  <c r="H89" s="1"/>
  <c r="F43"/>
  <c r="F90"/>
  <c r="F89" s="1"/>
  <c r="F105" s="1"/>
  <c r="J105" s="1"/>
  <c r="D43"/>
  <c r="D90"/>
  <c r="D89" s="1"/>
  <c r="D101" s="1"/>
  <c r="J101" s="1"/>
  <c r="J8"/>
  <c r="J7" s="1"/>
  <c r="B7"/>
  <c r="B45" s="1"/>
  <c r="J57"/>
  <c r="B56"/>
  <c r="J56" s="1"/>
  <c r="I43"/>
  <c r="I90"/>
  <c r="I89" s="1"/>
  <c r="G43"/>
  <c r="G90"/>
  <c r="G89" s="1"/>
  <c r="E48"/>
  <c r="J48" s="1"/>
  <c r="E45"/>
  <c r="E44" s="1"/>
  <c r="C45"/>
  <c r="C46"/>
  <c r="J46" s="1"/>
  <c r="C44" l="1"/>
  <c r="E43"/>
  <c r="E90"/>
  <c r="E89" s="1"/>
  <c r="J45"/>
  <c r="J44" s="1"/>
  <c r="B44"/>
  <c r="B43" l="1"/>
  <c r="B90"/>
  <c r="C43"/>
  <c r="C90"/>
  <c r="C89" s="1"/>
  <c r="C100" s="1"/>
  <c r="J100" s="1"/>
  <c r="J97" s="1"/>
  <c r="J43" l="1"/>
  <c r="J90"/>
  <c r="B89"/>
  <c r="J89" s="1"/>
</calcChain>
</file>

<file path=xl/sharedStrings.xml><?xml version="1.0" encoding="utf-8"?>
<sst xmlns="http://schemas.openxmlformats.org/spreadsheetml/2006/main" count="120" uniqueCount="120">
  <si>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</si>
  <si>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</si>
  <si>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</si>
  <si>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</si>
  <si>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</si>
  <si>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</si>
  <si>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</si>
  <si>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</si>
  <si>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</si>
  <si>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</si>
  <si>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</si>
  <si>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</si>
  <si>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</si>
  <si>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</si>
  <si>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</si>
  <si>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</si>
  <si>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</si>
  <si>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</si>
  <si>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</si>
  <si>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</si>
  <si>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</si>
  <si>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</si>
  <si>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</si>
  <si>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</si>
  <si>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</si>
  <si>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</si>
  <si>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</si>
  <si>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</si>
  <si>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</si>
  <si>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</si>
  <si>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</si>
  <si>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</si>
  <si>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</si>
  <si>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</si>
  <si>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</si>
  <si>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</si>
  <si>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</si>
  <si>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</si>
  <si>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</si>
  <si>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</si>
  <si>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</si>
  <si>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</si>
  <si>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</si>
  <si>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</si>
  <si>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</si>
  <si>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</si>
  <si>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</si>
  <si>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</si>
  <si>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</si>
  <si>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</si>
  <si>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</si>
  <si>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</si>
  <si>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</si>
  <si>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</si>
  <si>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</si>
  <si>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</si>
  <si>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</si>
  <si>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</si>
  <si>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</si>
  <si>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</si>
  <si>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</si>
  <si>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</si>
  <si>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</si>
  <si>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</si>
  <si>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</si>
  <si>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</si>
  <si>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</si>
  <si>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</si>
  <si>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</si>
  <si>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</si>
  <si>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</si>
  <si>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</si>
  <si>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</si>
  <si>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</si>
  <si>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</si>
  <si>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</si>
  <si>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</si>
  <si>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</si>
  <si>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</si>
  <si>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</si>
  <si>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</si>
  <si>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</si>
  <si>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</si>
  <si>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</si>
  <si>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</si>
  <si>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</si>
  <si>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</si>
  <si>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</si>
  <si>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</si>
  <si>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</si>
  <si>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</si>
  <si>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</si>
  <si>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</si>
  <si>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</si>
  <si>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</si>
  <si>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</si>
  <si>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</si>
  <si>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</si>
  <si>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</si>
  <si>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</si>
  <si>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</si>
  <si>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</si>
  <si>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</si>
  <si>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8.8. Via Sul Transportes Urbanos Ltda.</t>
  </si>
  <si>
    <t>8.9. VIP - Transportes Urbanos Ltda.</t>
  </si>
  <si>
    <t>8.10. Tupi Transportes Urbanos Piratininga Ltda.</t>
  </si>
  <si>
    <t>8.11. Mobibrasil Transp Urbano Ltda.</t>
  </si>
  <si>
    <t>8.12. Viação Cidade Dutra Ltda.</t>
  </si>
  <si>
    <t>8.13. VIP - Transportes Urbanos Ltda.</t>
  </si>
  <si>
    <t>8.14. Viação Campo Belo Ltda.</t>
  </si>
  <si>
    <t>8.15. Transkuba Transportes Gerais Ltda.</t>
  </si>
  <si>
    <t>8.16. Viação Gatusa Transportes Urb. Ltda.</t>
  </si>
  <si>
    <t>8.17. Consórcio Sete</t>
  </si>
  <si>
    <t>8.18. Viação Gato Preto Ltda.</t>
  </si>
  <si>
    <t>8.19. Transpass Transp. de Pass. Ltda</t>
  </si>
  <si>
    <t xml:space="preserve">6.3. Revisão de Remuneração pelo Transporte Coletivo </t>
  </si>
  <si>
    <t>OPERAÇÃO 16/10/13 - VENCIMENTO 23/10/13</t>
  </si>
  <si>
    <t>8.5. Área 4</t>
  </si>
  <si>
    <t>8.7. Área 4</t>
  </si>
  <si>
    <t>8.8. Área 4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</si>
</sst>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8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1"/>
  <sheetViews>
    <sheetView showGridLines="0" tabSelected="1" zoomScale="80" zoomScaleNormal="80" zoomScaleSheetLayoutView="70" workbookViewId="0">
      <selection activeCell="E5" sqref="E5:E6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1" width="14.75" style="1" bestFit="1" customWidth="1"/>
    <col min="12" max="12" width="10.125" style="1" bestFit="1" customWidth="1"/>
    <col min="13" max="16384" width="9" style="1"/>
  </cols>
  <sheetData>
    <row r="1" spans="1:12" ht="21">
      <c r="A1" s="60" t="s">
        <v>90</v>
      </c>
      <c r="B1" s="60"/>
      <c r="C1" s="60"/>
      <c r="D1" s="60"/>
      <c r="E1" s="60"/>
      <c r="F1" s="60"/>
      <c r="G1" s="60"/>
      <c r="H1" s="60"/>
      <c r="I1" s="60"/>
      <c r="J1" s="60"/>
    </row>
    <row r="2" spans="1:12" ht="21">
      <c r="A2" s="61" t="s">
        <v>116</v>
      </c>
      <c r="B2" s="61"/>
      <c r="C2" s="61"/>
      <c r="D2" s="61"/>
      <c r="E2" s="61"/>
      <c r="F2" s="61"/>
      <c r="G2" s="61"/>
      <c r="H2" s="61"/>
      <c r="I2" s="61"/>
      <c r="J2" s="61"/>
    </row>
    <row r="3" spans="1:12" ht="15.75">
      <c r="A3" s="4"/>
      <c r="B3" s="5"/>
      <c r="C3" s="4" t="s">
        <v>15</v>
      </c>
      <c r="D3" s="6">
        <v>3</v>
      </c>
      <c r="E3" s="7"/>
      <c r="F3" s="7"/>
      <c r="G3" s="7"/>
      <c r="H3" s="7"/>
      <c r="I3" s="7"/>
      <c r="J3" s="4"/>
    </row>
    <row r="4" spans="1:12" ht="15.75">
      <c r="A4" s="62" t="s">
        <v>16</v>
      </c>
      <c r="B4" s="63" t="s">
        <v>31</v>
      </c>
      <c r="C4" s="64"/>
      <c r="D4" s="64"/>
      <c r="E4" s="64"/>
      <c r="F4" s="64"/>
      <c r="G4" s="64"/>
      <c r="H4" s="64"/>
      <c r="I4" s="65"/>
      <c r="J4" s="66" t="s">
        <v>17</v>
      </c>
    </row>
    <row r="5" spans="1:12" ht="38.25">
      <c r="A5" s="62"/>
      <c r="B5" s="30" t="s">
        <v>8</v>
      </c>
      <c r="C5" s="30" t="s">
        <v>9</v>
      </c>
      <c r="D5" s="30" t="s">
        <v>10</v>
      </c>
      <c r="E5" s="67" t="s">
        <v>3</v>
      </c>
      <c r="F5" s="30" t="s">
        <v>11</v>
      </c>
      <c r="G5" s="30" t="s">
        <v>12</v>
      </c>
      <c r="H5" s="30" t="s">
        <v>13</v>
      </c>
      <c r="I5" s="30" t="s">
        <v>14</v>
      </c>
      <c r="J5" s="62"/>
    </row>
    <row r="6" spans="1:12" ht="18.75" customHeight="1">
      <c r="A6" s="62"/>
      <c r="B6" s="3" t="s">
        <v>0</v>
      </c>
      <c r="C6" s="3" t="s">
        <v>1</v>
      </c>
      <c r="D6" s="3" t="s">
        <v>2</v>
      </c>
      <c r="E6" s="68"/>
      <c r="F6" s="3" t="s">
        <v>4</v>
      </c>
      <c r="G6" s="3" t="s">
        <v>5</v>
      </c>
      <c r="H6" s="3" t="s">
        <v>6</v>
      </c>
      <c r="I6" s="3" t="s">
        <v>7</v>
      </c>
      <c r="J6" s="62"/>
    </row>
    <row r="7" spans="1:12" ht="17.25" customHeight="1">
      <c r="A7" s="8" t="s">
        <v>32</v>
      </c>
      <c r="B7" s="9">
        <f t="shared" ref="B7:J7" si="0">+B8+B16+B20+B23</f>
        <v>587426</v>
      </c>
      <c r="C7" s="9">
        <f t="shared" si="0"/>
        <v>735380</v>
      </c>
      <c r="D7" s="9">
        <f t="shared" si="0"/>
        <v>694901</v>
      </c>
      <c r="E7" s="9">
        <f t="shared" si="0"/>
        <v>438115</v>
      </c>
      <c r="F7" s="9">
        <f t="shared" si="0"/>
        <v>529356</v>
      </c>
      <c r="G7" s="9">
        <f t="shared" si="0"/>
        <v>768127</v>
      </c>
      <c r="H7" s="9">
        <f t="shared" si="0"/>
        <v>1189698</v>
      </c>
      <c r="I7" s="9">
        <f t="shared" si="0"/>
        <v>548026</v>
      </c>
      <c r="J7" s="9">
        <f t="shared" si="0"/>
        <v>5491029</v>
      </c>
      <c r="K7" s="57"/>
    </row>
    <row r="8" spans="1:12" ht="17.25" customHeight="1">
      <c r="A8" s="10" t="s">
        <v>33</v>
      </c>
      <c r="B8" s="11">
        <f>B9+B12</f>
        <v>351337</v>
      </c>
      <c r="C8" s="11">
        <f t="shared" ref="C8:I8" si="1">C9+C12</f>
        <v>454647</v>
      </c>
      <c r="D8" s="11">
        <f t="shared" si="1"/>
        <v>408647</v>
      </c>
      <c r="E8" s="11">
        <f t="shared" si="1"/>
        <v>250362</v>
      </c>
      <c r="F8" s="11">
        <f t="shared" si="1"/>
        <v>314886</v>
      </c>
      <c r="G8" s="11">
        <f t="shared" si="1"/>
        <v>435127</v>
      </c>
      <c r="H8" s="11">
        <f t="shared" si="1"/>
        <v>648285</v>
      </c>
      <c r="I8" s="11">
        <f t="shared" si="1"/>
        <v>339595</v>
      </c>
      <c r="J8" s="11">
        <f t="shared" ref="J8:J23" si="2">SUM(B8:I8)</f>
        <v>3202886</v>
      </c>
    </row>
    <row r="9" spans="1:12" ht="17.25" customHeight="1">
      <c r="A9" s="15" t="s">
        <v>18</v>
      </c>
      <c r="B9" s="13">
        <f>+B10+B11</f>
        <v>40713</v>
      </c>
      <c r="C9" s="13">
        <f t="shared" ref="C9:I9" si="3">+C10+C11</f>
        <v>55916</v>
      </c>
      <c r="D9" s="13">
        <f t="shared" si="3"/>
        <v>47187</v>
      </c>
      <c r="E9" s="13">
        <f t="shared" si="3"/>
        <v>29793</v>
      </c>
      <c r="F9" s="13">
        <f t="shared" si="3"/>
        <v>35920</v>
      </c>
      <c r="G9" s="13">
        <f t="shared" si="3"/>
        <v>43930</v>
      </c>
      <c r="H9" s="13">
        <f t="shared" si="3"/>
        <v>50756</v>
      </c>
      <c r="I9" s="13">
        <f t="shared" si="3"/>
        <v>49046</v>
      </c>
      <c r="J9" s="11">
        <f t="shared" si="2"/>
        <v>353261</v>
      </c>
    </row>
    <row r="10" spans="1:12" ht="17.25" customHeight="1">
      <c r="A10" s="31" t="s">
        <v>19</v>
      </c>
      <c r="B10" s="13">
        <v>40713</v>
      </c>
      <c r="C10" s="13">
        <v>55916</v>
      </c>
      <c r="D10" s="13">
        <v>47187</v>
      </c>
      <c r="E10" s="13">
        <v>29793</v>
      </c>
      <c r="F10" s="13">
        <v>35920</v>
      </c>
      <c r="G10" s="13">
        <v>43930</v>
      </c>
      <c r="H10" s="13">
        <v>50756</v>
      </c>
      <c r="I10" s="13">
        <v>49046</v>
      </c>
      <c r="J10" s="11">
        <f>SUM(B10:I10)</f>
        <v>353261</v>
      </c>
    </row>
    <row r="11" spans="1:12" ht="17.25" customHeight="1">
      <c r="A11" s="31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2" ht="17.25" customHeight="1">
      <c r="A12" s="15" t="s">
        <v>34</v>
      </c>
      <c r="B12" s="17">
        <f t="shared" ref="B12:I12" si="4">SUM(B13:B15)</f>
        <v>310624</v>
      </c>
      <c r="C12" s="17">
        <f t="shared" si="4"/>
        <v>398731</v>
      </c>
      <c r="D12" s="17">
        <f t="shared" si="4"/>
        <v>361460</v>
      </c>
      <c r="E12" s="17">
        <f t="shared" si="4"/>
        <v>220569</v>
      </c>
      <c r="F12" s="17">
        <f t="shared" si="4"/>
        <v>278966</v>
      </c>
      <c r="G12" s="17">
        <f t="shared" si="4"/>
        <v>391197</v>
      </c>
      <c r="H12" s="17">
        <f t="shared" si="4"/>
        <v>597529</v>
      </c>
      <c r="I12" s="17">
        <f t="shared" si="4"/>
        <v>290549</v>
      </c>
      <c r="J12" s="11">
        <f t="shared" si="2"/>
        <v>2849625</v>
      </c>
    </row>
    <row r="13" spans="1:12" ht="17.25" customHeight="1">
      <c r="A13" s="14" t="s">
        <v>21</v>
      </c>
      <c r="B13" s="13">
        <v>122062</v>
      </c>
      <c r="C13" s="13">
        <v>170679</v>
      </c>
      <c r="D13" s="13">
        <v>160531</v>
      </c>
      <c r="E13" s="13">
        <v>99912</v>
      </c>
      <c r="F13" s="13">
        <v>121835</v>
      </c>
      <c r="G13" s="13">
        <v>166994</v>
      </c>
      <c r="H13" s="13">
        <v>250530</v>
      </c>
      <c r="I13" s="13">
        <v>116364</v>
      </c>
      <c r="J13" s="11">
        <f t="shared" si="2"/>
        <v>1208907</v>
      </c>
      <c r="K13" s="57"/>
      <c r="L13" s="58"/>
    </row>
    <row r="14" spans="1:12" ht="17.25" customHeight="1">
      <c r="A14" s="14" t="s">
        <v>22</v>
      </c>
      <c r="B14" s="13">
        <v>138274</v>
      </c>
      <c r="C14" s="13">
        <v>158588</v>
      </c>
      <c r="D14" s="13">
        <v>143554</v>
      </c>
      <c r="E14" s="13">
        <v>84724</v>
      </c>
      <c r="F14" s="13">
        <v>115768</v>
      </c>
      <c r="G14" s="13">
        <v>163125</v>
      </c>
      <c r="H14" s="13">
        <v>269079</v>
      </c>
      <c r="I14" s="13">
        <v>127125</v>
      </c>
      <c r="J14" s="11">
        <f t="shared" si="2"/>
        <v>1200237</v>
      </c>
      <c r="K14" s="57"/>
    </row>
    <row r="15" spans="1:12" ht="17.25" customHeight="1">
      <c r="A15" s="14" t="s">
        <v>23</v>
      </c>
      <c r="B15" s="13">
        <v>50288</v>
      </c>
      <c r="C15" s="13">
        <v>69464</v>
      </c>
      <c r="D15" s="13">
        <v>57375</v>
      </c>
      <c r="E15" s="13">
        <v>35933</v>
      </c>
      <c r="F15" s="13">
        <v>41363</v>
      </c>
      <c r="G15" s="13">
        <v>61078</v>
      </c>
      <c r="H15" s="13">
        <v>77920</v>
      </c>
      <c r="I15" s="13">
        <v>47060</v>
      </c>
      <c r="J15" s="11">
        <f t="shared" si="2"/>
        <v>440481</v>
      </c>
    </row>
    <row r="16" spans="1:12" ht="17.25" customHeight="1">
      <c r="A16" s="16" t="s">
        <v>24</v>
      </c>
      <c r="B16" s="11">
        <f>+B17+B18+B19</f>
        <v>200961</v>
      </c>
      <c r="C16" s="11">
        <f t="shared" ref="C16:I16" si="5">+C17+C18+C19</f>
        <v>225744</v>
      </c>
      <c r="D16" s="11">
        <f t="shared" si="5"/>
        <v>222421</v>
      </c>
      <c r="E16" s="11">
        <f t="shared" si="5"/>
        <v>142851</v>
      </c>
      <c r="F16" s="11">
        <f t="shared" si="5"/>
        <v>173139</v>
      </c>
      <c r="G16" s="11">
        <f t="shared" si="5"/>
        <v>280547</v>
      </c>
      <c r="H16" s="11">
        <f t="shared" si="5"/>
        <v>484452</v>
      </c>
      <c r="I16" s="11">
        <f t="shared" si="5"/>
        <v>172393</v>
      </c>
      <c r="J16" s="11">
        <f t="shared" si="2"/>
        <v>1902508</v>
      </c>
    </row>
    <row r="17" spans="1:11" ht="17.25" customHeight="1">
      <c r="A17" s="12" t="s">
        <v>25</v>
      </c>
      <c r="B17" s="13">
        <v>90241</v>
      </c>
      <c r="C17" s="13">
        <v>114500</v>
      </c>
      <c r="D17" s="13">
        <v>114286</v>
      </c>
      <c r="E17" s="13">
        <v>73265</v>
      </c>
      <c r="F17" s="13">
        <v>87568</v>
      </c>
      <c r="G17" s="13">
        <v>139209</v>
      </c>
      <c r="H17" s="13">
        <v>228783</v>
      </c>
      <c r="I17" s="13">
        <v>85325</v>
      </c>
      <c r="J17" s="11">
        <f t="shared" si="2"/>
        <v>933177</v>
      </c>
      <c r="K17" s="57"/>
    </row>
    <row r="18" spans="1:11" ht="17.25" customHeight="1">
      <c r="A18" s="12" t="s">
        <v>26</v>
      </c>
      <c r="B18" s="13">
        <v>83077</v>
      </c>
      <c r="C18" s="13">
        <v>79310</v>
      </c>
      <c r="D18" s="13">
        <v>78391</v>
      </c>
      <c r="E18" s="13">
        <v>50119</v>
      </c>
      <c r="F18" s="13">
        <v>65333</v>
      </c>
      <c r="G18" s="13">
        <v>106275</v>
      </c>
      <c r="H18" s="13">
        <v>202236</v>
      </c>
      <c r="I18" s="13">
        <v>65374</v>
      </c>
      <c r="J18" s="11">
        <f t="shared" si="2"/>
        <v>730115</v>
      </c>
      <c r="K18" s="57"/>
    </row>
    <row r="19" spans="1:11" ht="17.25" customHeight="1">
      <c r="A19" s="12" t="s">
        <v>27</v>
      </c>
      <c r="B19" s="13">
        <v>27643</v>
      </c>
      <c r="C19" s="13">
        <v>31934</v>
      </c>
      <c r="D19" s="13">
        <v>29744</v>
      </c>
      <c r="E19" s="13">
        <v>19467</v>
      </c>
      <c r="F19" s="13">
        <v>20238</v>
      </c>
      <c r="G19" s="13">
        <v>35063</v>
      </c>
      <c r="H19" s="13">
        <v>53433</v>
      </c>
      <c r="I19" s="13">
        <v>21694</v>
      </c>
      <c r="J19" s="11">
        <f t="shared" si="2"/>
        <v>239216</v>
      </c>
    </row>
    <row r="20" spans="1:11" ht="17.25" customHeight="1">
      <c r="A20" s="16" t="s">
        <v>28</v>
      </c>
      <c r="B20" s="13">
        <v>35128</v>
      </c>
      <c r="C20" s="13">
        <v>54989</v>
      </c>
      <c r="D20" s="13">
        <v>63833</v>
      </c>
      <c r="E20" s="13">
        <v>44902</v>
      </c>
      <c r="F20" s="13">
        <v>41331</v>
      </c>
      <c r="G20" s="13">
        <v>52453</v>
      </c>
      <c r="H20" s="13">
        <v>56961</v>
      </c>
      <c r="I20" s="13">
        <v>28549</v>
      </c>
      <c r="J20" s="11">
        <f t="shared" si="2"/>
        <v>378146</v>
      </c>
    </row>
    <row r="21" spans="1:11" ht="17.25" customHeight="1">
      <c r="A21" s="12" t="s">
        <v>29</v>
      </c>
      <c r="B21" s="13">
        <v>22482</v>
      </c>
      <c r="C21" s="13">
        <v>35193</v>
      </c>
      <c r="D21" s="13">
        <v>40853</v>
      </c>
      <c r="E21" s="13">
        <v>28737</v>
      </c>
      <c r="F21" s="13">
        <v>26452</v>
      </c>
      <c r="G21" s="13">
        <v>33570</v>
      </c>
      <c r="H21" s="13">
        <v>36455</v>
      </c>
      <c r="I21" s="13">
        <v>18271</v>
      </c>
      <c r="J21" s="11">
        <f t="shared" si="2"/>
        <v>242013</v>
      </c>
      <c r="K21" s="57"/>
    </row>
    <row r="22" spans="1:11" ht="17.25" customHeight="1">
      <c r="A22" s="12" t="s">
        <v>30</v>
      </c>
      <c r="B22" s="13">
        <v>12646</v>
      </c>
      <c r="C22" s="13">
        <v>19796</v>
      </c>
      <c r="D22" s="13">
        <v>22980</v>
      </c>
      <c r="E22" s="13">
        <v>16165</v>
      </c>
      <c r="F22" s="13">
        <v>14879</v>
      </c>
      <c r="G22" s="13">
        <v>18883</v>
      </c>
      <c r="H22" s="13">
        <v>20506</v>
      </c>
      <c r="I22" s="13">
        <v>10278</v>
      </c>
      <c r="J22" s="11">
        <f t="shared" si="2"/>
        <v>136133</v>
      </c>
      <c r="K22" s="57"/>
    </row>
    <row r="23" spans="1:11" ht="34.5" customHeight="1">
      <c r="A23" s="32" t="s">
        <v>35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7489</v>
      </c>
      <c r="J23" s="11">
        <f t="shared" si="2"/>
        <v>7489</v>
      </c>
    </row>
    <row r="24" spans="1:11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1" ht="17.25" customHeight="1">
      <c r="A25" s="2" t="s">
        <v>36</v>
      </c>
      <c r="B25" s="34">
        <f>SUM(B26:B29)</f>
        <v>2.2709000000000001</v>
      </c>
      <c r="C25" s="34">
        <f t="shared" ref="C25:I25" si="6">SUM(C26:C29)</f>
        <v>2.5901443</v>
      </c>
      <c r="D25" s="34">
        <f t="shared" si="6"/>
        <v>2.7275</v>
      </c>
      <c r="E25" s="34">
        <f t="shared" si="6"/>
        <v>2.7216329999999997</v>
      </c>
      <c r="F25" s="34">
        <f t="shared" si="6"/>
        <v>2.3376999999999999</v>
      </c>
      <c r="G25" s="34">
        <f t="shared" si="6"/>
        <v>2.4076</v>
      </c>
      <c r="H25" s="34">
        <f t="shared" si="6"/>
        <v>2.0710999999999999</v>
      </c>
      <c r="I25" s="34">
        <f t="shared" si="6"/>
        <v>2.2637999999999998</v>
      </c>
      <c r="J25" s="21"/>
    </row>
    <row r="26" spans="1:11" ht="17.25" customHeight="1">
      <c r="A26" s="16" t="s">
        <v>37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1" ht="17.25" customHeight="1">
      <c r="A27" s="32" t="s">
        <v>38</v>
      </c>
      <c r="B27" s="33">
        <v>0</v>
      </c>
      <c r="C27" s="50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1" ht="17.25" customHeight="1">
      <c r="A28" s="32" t="s">
        <v>39</v>
      </c>
      <c r="B28" s="33">
        <v>0</v>
      </c>
      <c r="C28" s="33">
        <v>0</v>
      </c>
      <c r="D28" s="33">
        <v>0</v>
      </c>
      <c r="E28" s="35">
        <v>7.9833000000000001E-2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1" ht="17.25" customHeight="1">
      <c r="A29" s="32" t="s">
        <v>40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1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1" ht="17.25" customHeight="1">
      <c r="A31" s="2" t="s">
        <v>88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9187.98</v>
      </c>
      <c r="J31" s="24">
        <f t="shared" ref="J31:J69" si="7">SUM(B31:I31)</f>
        <v>9187.98</v>
      </c>
    </row>
    <row r="32" spans="1:11" ht="17.25" customHeight="1">
      <c r="A32" s="16" t="s">
        <v>41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7"/>
        <v>45021.66</v>
      </c>
    </row>
    <row r="33" spans="1:10" ht="17.25" customHeight="1">
      <c r="A33" s="16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7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7"/>
        <v>0</v>
      </c>
    </row>
    <row r="36" spans="1:10" ht="17.25" customHeight="1">
      <c r="A36" s="16" t="s">
        <v>44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7"/>
        <v>0</v>
      </c>
    </row>
    <row r="37" spans="1:10" ht="17.25" customHeight="1">
      <c r="A37" s="12" t="s">
        <v>45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7"/>
        <v>0</v>
      </c>
    </row>
    <row r="38" spans="1:10" ht="17.25" customHeight="1">
      <c r="A38" s="12" t="s">
        <v>46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7"/>
        <v>0</v>
      </c>
    </row>
    <row r="39" spans="1:10" ht="17.25" customHeight="1">
      <c r="A39" s="16" t="s">
        <v>47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7"/>
        <v>0</v>
      </c>
    </row>
    <row r="40" spans="1:10" ht="17.25" customHeight="1">
      <c r="A40" s="12" t="s">
        <v>48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7"/>
        <v>0</v>
      </c>
    </row>
    <row r="41" spans="1:10" ht="17.25" customHeight="1">
      <c r="A41" s="12" t="s">
        <v>49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7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50</v>
      </c>
      <c r="B43" s="23">
        <f>+B44+B52</f>
        <v>1348956.82</v>
      </c>
      <c r="C43" s="23">
        <f t="shared" ref="C43:I43" si="8">+C44+C52</f>
        <v>1925103.78</v>
      </c>
      <c r="D43" s="23">
        <f t="shared" si="8"/>
        <v>1915684.25</v>
      </c>
      <c r="E43" s="23">
        <f t="shared" si="8"/>
        <v>1211287.1400000001</v>
      </c>
      <c r="F43" s="23">
        <f t="shared" si="8"/>
        <v>1256747.52</v>
      </c>
      <c r="G43" s="23">
        <f t="shared" si="8"/>
        <v>1867299.6</v>
      </c>
      <c r="H43" s="23">
        <f t="shared" si="8"/>
        <v>2489149.02</v>
      </c>
      <c r="I43" s="23">
        <f t="shared" si="8"/>
        <v>1263152.69</v>
      </c>
      <c r="J43" s="23">
        <f t="shared" si="7"/>
        <v>13277380.819999998</v>
      </c>
    </row>
    <row r="44" spans="1:10" ht="17.25" customHeight="1">
      <c r="A44" s="16" t="s">
        <v>51</v>
      </c>
      <c r="B44" s="24">
        <f>SUM(B45:B51)</f>
        <v>1333985.7</v>
      </c>
      <c r="C44" s="24">
        <f t="shared" ref="C44:J44" si="9">SUM(C45:C51)</f>
        <v>1904740.31</v>
      </c>
      <c r="D44" s="24">
        <f t="shared" si="9"/>
        <v>1895342.48</v>
      </c>
      <c r="E44" s="24">
        <f t="shared" si="9"/>
        <v>1192388.2400000002</v>
      </c>
      <c r="F44" s="24">
        <f t="shared" si="9"/>
        <v>1237475.52</v>
      </c>
      <c r="G44" s="24">
        <f t="shared" si="9"/>
        <v>1849342.57</v>
      </c>
      <c r="H44" s="24">
        <f t="shared" si="9"/>
        <v>2463983.5299999998</v>
      </c>
      <c r="I44" s="24">
        <f t="shared" si="9"/>
        <v>1249809.24</v>
      </c>
      <c r="J44" s="24">
        <f t="shared" si="9"/>
        <v>13127067.59</v>
      </c>
    </row>
    <row r="45" spans="1:10" ht="17.25" customHeight="1">
      <c r="A45" s="37" t="s">
        <v>52</v>
      </c>
      <c r="B45" s="24">
        <f t="shared" ref="B45:I45" si="10">ROUND(B26*B7,2)</f>
        <v>1333985.7</v>
      </c>
      <c r="C45" s="24">
        <f t="shared" si="10"/>
        <v>1900516.07</v>
      </c>
      <c r="D45" s="24">
        <f t="shared" si="10"/>
        <v>1895342.48</v>
      </c>
      <c r="E45" s="24">
        <f t="shared" si="10"/>
        <v>1166787.8700000001</v>
      </c>
      <c r="F45" s="24">
        <f t="shared" si="10"/>
        <v>1237475.52</v>
      </c>
      <c r="G45" s="24">
        <f t="shared" si="10"/>
        <v>1849342.57</v>
      </c>
      <c r="H45" s="24">
        <f t="shared" si="10"/>
        <v>2463983.5299999998</v>
      </c>
      <c r="I45" s="24">
        <f t="shared" si="10"/>
        <v>1240621.26</v>
      </c>
      <c r="J45" s="24">
        <f t="shared" si="7"/>
        <v>13088055</v>
      </c>
    </row>
    <row r="46" spans="1:10" ht="17.25" customHeight="1">
      <c r="A46" s="37" t="s">
        <v>53</v>
      </c>
      <c r="B46" s="20">
        <v>0</v>
      </c>
      <c r="C46" s="24">
        <f>ROUND(C27*C7,2)</f>
        <v>4224.24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7"/>
        <v>4224.24</v>
      </c>
    </row>
    <row r="47" spans="1:10" ht="17.25" customHeight="1">
      <c r="A47" s="37" t="s">
        <v>54</v>
      </c>
      <c r="B47" s="20">
        <v>0</v>
      </c>
      <c r="C47" s="20">
        <v>0</v>
      </c>
      <c r="D47" s="20">
        <v>0</v>
      </c>
      <c r="E47" s="38">
        <v>34976.03</v>
      </c>
      <c r="F47" s="20">
        <v>0</v>
      </c>
      <c r="G47" s="20">
        <v>0</v>
      </c>
      <c r="H47" s="20">
        <v>0</v>
      </c>
      <c r="I47" s="20">
        <v>0</v>
      </c>
      <c r="J47" s="24">
        <f t="shared" si="7"/>
        <v>34976.03</v>
      </c>
    </row>
    <row r="48" spans="1:10" ht="17.25" customHeight="1">
      <c r="A48" s="37" t="s">
        <v>55</v>
      </c>
      <c r="B48" s="20">
        <v>0</v>
      </c>
      <c r="C48" s="20">
        <v>0</v>
      </c>
      <c r="D48" s="20">
        <v>0</v>
      </c>
      <c r="E48" s="38">
        <f>ROUND(E7*E29,2)</f>
        <v>-9375.66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-9375.66</v>
      </c>
    </row>
    <row r="49" spans="1:10" ht="17.25" customHeight="1">
      <c r="A49" s="12" t="s">
        <v>56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9187.98</v>
      </c>
      <c r="J49" s="24">
        <f>SUM(B49:I49)</f>
        <v>9187.98</v>
      </c>
    </row>
    <row r="50" spans="1:10" ht="17.25" customHeight="1">
      <c r="A50" s="12" t="s">
        <v>57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7"/>
        <v>0</v>
      </c>
    </row>
    <row r="51" spans="1:10" ht="17.25" customHeight="1">
      <c r="A51" s="12" t="s">
        <v>58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7"/>
        <v>0</v>
      </c>
    </row>
    <row r="52" spans="1:10" ht="17.25" customHeight="1">
      <c r="A52" s="16" t="s">
        <v>59</v>
      </c>
      <c r="B52" s="39">
        <v>14971.12</v>
      </c>
      <c r="C52" s="39">
        <v>20363.47</v>
      </c>
      <c r="D52" s="39">
        <v>20341.77</v>
      </c>
      <c r="E52" s="39">
        <v>18898.900000000001</v>
      </c>
      <c r="F52" s="39">
        <v>19272</v>
      </c>
      <c r="G52" s="39">
        <v>17957.03</v>
      </c>
      <c r="H52" s="39">
        <v>25165.49</v>
      </c>
      <c r="I52" s="39">
        <v>13343.45</v>
      </c>
      <c r="J52" s="39">
        <f>SUM(B52:I52)</f>
        <v>150313.23000000001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3"/>
      <c r="B54" s="54"/>
      <c r="C54" s="54"/>
      <c r="D54" s="54"/>
      <c r="E54" s="54"/>
      <c r="F54" s="54"/>
      <c r="G54" s="54"/>
      <c r="H54" s="54"/>
      <c r="I54" s="54"/>
      <c r="J54" s="54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60</v>
      </c>
      <c r="B56" s="38">
        <f t="shared" ref="B56:I56" si="11">+B57+B64+B86+B87</f>
        <v>-253092.89</v>
      </c>
      <c r="C56" s="38">
        <f t="shared" si="11"/>
        <v>-196688.4</v>
      </c>
      <c r="D56" s="38">
        <f t="shared" si="11"/>
        <v>-200875.66999999998</v>
      </c>
      <c r="E56" s="38">
        <f t="shared" si="11"/>
        <v>-145669.79</v>
      </c>
      <c r="F56" s="38">
        <f t="shared" si="11"/>
        <v>-259229.37999999998</v>
      </c>
      <c r="G56" s="38">
        <f t="shared" si="11"/>
        <v>-268075.06</v>
      </c>
      <c r="H56" s="38">
        <f t="shared" si="11"/>
        <v>-258530.32</v>
      </c>
      <c r="I56" s="38">
        <f t="shared" si="11"/>
        <v>-160611.1</v>
      </c>
      <c r="J56" s="38">
        <f t="shared" si="7"/>
        <v>-1742772.61</v>
      </c>
    </row>
    <row r="57" spans="1:10" ht="18.75" customHeight="1">
      <c r="A57" s="16" t="s">
        <v>86</v>
      </c>
      <c r="B57" s="38">
        <f t="shared" ref="B57:I57" si="12">B58+B59+B60+B61+B62+B63</f>
        <v>-239439.21000000002</v>
      </c>
      <c r="C57" s="38">
        <f t="shared" si="12"/>
        <v>-176664.74</v>
      </c>
      <c r="D57" s="38">
        <f t="shared" si="12"/>
        <v>-181046.96</v>
      </c>
      <c r="E57" s="38">
        <f t="shared" si="12"/>
        <v>-89379</v>
      </c>
      <c r="F57" s="38">
        <f t="shared" si="12"/>
        <v>-244606.33</v>
      </c>
      <c r="G57" s="38">
        <f t="shared" si="12"/>
        <v>-249637.66</v>
      </c>
      <c r="H57" s="38">
        <f t="shared" si="12"/>
        <v>-230991.01</v>
      </c>
      <c r="I57" s="38">
        <f t="shared" si="12"/>
        <v>-147138</v>
      </c>
      <c r="J57" s="38">
        <f t="shared" si="7"/>
        <v>-1558902.91</v>
      </c>
    </row>
    <row r="58" spans="1:10" ht="18.75" customHeight="1">
      <c r="A58" s="12" t="s">
        <v>87</v>
      </c>
      <c r="B58" s="38">
        <f>-ROUND(B9*$D$3,2)</f>
        <v>-122139</v>
      </c>
      <c r="C58" s="38">
        <f t="shared" ref="C58:I58" si="13">-ROUND(C9*$D$3,2)</f>
        <v>-167748</v>
      </c>
      <c r="D58" s="38">
        <f t="shared" si="13"/>
        <v>-141561</v>
      </c>
      <c r="E58" s="38">
        <f t="shared" si="13"/>
        <v>-89379</v>
      </c>
      <c r="F58" s="38">
        <f t="shared" si="13"/>
        <v>-107760</v>
      </c>
      <c r="G58" s="38">
        <f t="shared" si="13"/>
        <v>-131790</v>
      </c>
      <c r="H58" s="38">
        <f t="shared" si="13"/>
        <v>-152268</v>
      </c>
      <c r="I58" s="38">
        <f t="shared" si="13"/>
        <v>-147138</v>
      </c>
      <c r="J58" s="38">
        <f t="shared" si="7"/>
        <v>-1059783</v>
      </c>
    </row>
    <row r="59" spans="1:10" ht="18.75" customHeight="1">
      <c r="A59" s="12" t="s">
        <v>61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62</v>
      </c>
      <c r="B60" s="51">
        <v>-1536</v>
      </c>
      <c r="C60" s="51">
        <v>-717</v>
      </c>
      <c r="D60" s="51">
        <v>-633</v>
      </c>
      <c r="E60" s="20">
        <v>0</v>
      </c>
      <c r="F60" s="51">
        <v>-1158</v>
      </c>
      <c r="G60" s="51">
        <v>-600</v>
      </c>
      <c r="H60" s="51">
        <v>-315</v>
      </c>
      <c r="I60" s="20">
        <v>0</v>
      </c>
      <c r="J60" s="38">
        <f t="shared" si="7"/>
        <v>-4959</v>
      </c>
    </row>
    <row r="61" spans="1:10" ht="18.75" customHeight="1">
      <c r="A61" s="12" t="s">
        <v>63</v>
      </c>
      <c r="B61" s="51">
        <v>-705</v>
      </c>
      <c r="C61" s="51">
        <v>-495</v>
      </c>
      <c r="D61" s="51">
        <v>-240</v>
      </c>
      <c r="E61" s="20">
        <v>0</v>
      </c>
      <c r="F61" s="51">
        <v>-900</v>
      </c>
      <c r="G61" s="51">
        <v>-285</v>
      </c>
      <c r="H61" s="51">
        <v>-78</v>
      </c>
      <c r="I61" s="20">
        <v>0</v>
      </c>
      <c r="J61" s="38">
        <f t="shared" si="7"/>
        <v>-2703</v>
      </c>
    </row>
    <row r="62" spans="1:10" ht="18.75" customHeight="1">
      <c r="A62" s="12" t="s">
        <v>64</v>
      </c>
      <c r="B62" s="51">
        <v>-115031.21</v>
      </c>
      <c r="C62" s="51">
        <v>-7704.74</v>
      </c>
      <c r="D62" s="51">
        <v>-38612.959999999999</v>
      </c>
      <c r="E62" s="20">
        <v>0</v>
      </c>
      <c r="F62" s="51">
        <v>-134704.32999999999</v>
      </c>
      <c r="G62" s="51">
        <v>-116962.66</v>
      </c>
      <c r="H62" s="51">
        <v>-78330.009999999995</v>
      </c>
      <c r="I62" s="20">
        <v>0</v>
      </c>
      <c r="J62" s="38">
        <f>SUM(B62:I62)</f>
        <v>-491345.91000000003</v>
      </c>
    </row>
    <row r="63" spans="1:10" ht="18.75" customHeight="1">
      <c r="A63" s="12" t="s">
        <v>65</v>
      </c>
      <c r="B63" s="51">
        <v>-28</v>
      </c>
      <c r="C63" s="51">
        <v>0</v>
      </c>
      <c r="D63" s="20">
        <v>0</v>
      </c>
      <c r="E63" s="20">
        <v>0</v>
      </c>
      <c r="F63" s="20">
        <v>-84</v>
      </c>
      <c r="G63" s="20">
        <v>0</v>
      </c>
      <c r="H63" s="20">
        <v>0</v>
      </c>
      <c r="I63" s="20">
        <v>0</v>
      </c>
      <c r="J63" s="38">
        <f t="shared" si="7"/>
        <v>-112</v>
      </c>
    </row>
    <row r="64" spans="1:10" ht="18.75" customHeight="1">
      <c r="A64" s="16" t="s">
        <v>91</v>
      </c>
      <c r="B64" s="51">
        <f>SUM(B65:B85)</f>
        <v>-13653.68</v>
      </c>
      <c r="C64" s="51">
        <f t="shared" ref="C64:I64" si="14">SUM(C65:C85)</f>
        <v>-20023.66</v>
      </c>
      <c r="D64" s="51">
        <f t="shared" si="14"/>
        <v>-19828.71</v>
      </c>
      <c r="E64" s="51">
        <f t="shared" si="14"/>
        <v>-56290.79</v>
      </c>
      <c r="F64" s="51">
        <f t="shared" si="14"/>
        <v>-14623.05</v>
      </c>
      <c r="G64" s="51">
        <f t="shared" si="14"/>
        <v>-18437.400000000001</v>
      </c>
      <c r="H64" s="51">
        <f t="shared" si="14"/>
        <v>-27539.31</v>
      </c>
      <c r="I64" s="51">
        <f t="shared" si="14"/>
        <v>-13473.1</v>
      </c>
      <c r="J64" s="38">
        <f t="shared" si="7"/>
        <v>-183869.7</v>
      </c>
    </row>
    <row r="65" spans="1:10" ht="18.75" customHeight="1">
      <c r="A65" s="12" t="s">
        <v>66</v>
      </c>
      <c r="B65" s="20">
        <v>0</v>
      </c>
      <c r="C65" s="20">
        <v>0</v>
      </c>
      <c r="D65" s="20">
        <v>0</v>
      </c>
      <c r="E65" s="20">
        <v>0</v>
      </c>
      <c r="F65" s="38">
        <v>-1483.3</v>
      </c>
      <c r="G65" s="20">
        <v>0</v>
      </c>
      <c r="H65" s="20">
        <v>0</v>
      </c>
      <c r="I65" s="20">
        <v>0</v>
      </c>
      <c r="J65" s="38">
        <f t="shared" si="7"/>
        <v>-1483.3</v>
      </c>
    </row>
    <row r="66" spans="1:10" ht="18.75" customHeight="1">
      <c r="A66" s="12" t="s">
        <v>67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68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7"/>
        <v>-3238.23</v>
      </c>
    </row>
    <row r="68" spans="1:10" ht="18.75" customHeight="1">
      <c r="A68" s="12" t="s">
        <v>69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2">
        <f t="shared" si="7"/>
        <v>-40000</v>
      </c>
    </row>
    <row r="69" spans="1:10" ht="18.75" customHeight="1">
      <c r="A69" s="37" t="s">
        <v>70</v>
      </c>
      <c r="B69" s="38">
        <v>-13653.68</v>
      </c>
      <c r="C69" s="38">
        <v>-19820.75</v>
      </c>
      <c r="D69" s="38">
        <v>-18737.349999999999</v>
      </c>
      <c r="E69" s="38">
        <v>-14500.96</v>
      </c>
      <c r="F69" s="38">
        <v>-13139.75</v>
      </c>
      <c r="G69" s="38">
        <v>-18056.75</v>
      </c>
      <c r="H69" s="38">
        <v>-27515.7</v>
      </c>
      <c r="I69" s="38">
        <v>-13473.1</v>
      </c>
      <c r="J69" s="52">
        <f t="shared" si="7"/>
        <v>-138898.03999999998</v>
      </c>
    </row>
    <row r="70" spans="1:10" ht="18.75" customHeight="1">
      <c r="A70" s="12" t="s">
        <v>71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72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77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78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79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89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1" ht="18.75" customHeight="1">
      <c r="A81" s="12" t="s">
        <v>92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1:11" ht="18.75" customHeight="1">
      <c r="A82" s="12" t="s">
        <v>93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1" ht="18.75" customHeight="1">
      <c r="A83" s="12" t="s">
        <v>100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1" ht="18.75" customHeight="1">
      <c r="A84" s="12" t="s">
        <v>101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1" ht="18.75" customHeight="1">
      <c r="A85" s="12" t="s">
        <v>102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1" ht="18.75" customHeight="1">
      <c r="A86" s="16" t="s">
        <v>115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1" ht="18.75" customHeight="1">
      <c r="A87" s="16" t="s">
        <v>99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1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>
        <f>SUM(B88:I88)</f>
        <v>0</v>
      </c>
    </row>
    <row r="89" spans="1:11" ht="18.75" customHeight="1">
      <c r="A89" s="16" t="s">
        <v>95</v>
      </c>
      <c r="B89" s="25">
        <f t="shared" ref="B89:I89" si="15">+B90+B91</f>
        <v>1095863.9300000002</v>
      </c>
      <c r="C89" s="25">
        <f t="shared" si="15"/>
        <v>1728415.3800000001</v>
      </c>
      <c r="D89" s="25">
        <f t="shared" si="15"/>
        <v>1714808.58</v>
      </c>
      <c r="E89" s="25">
        <f t="shared" si="15"/>
        <v>1065617.3500000001</v>
      </c>
      <c r="F89" s="25">
        <f t="shared" si="15"/>
        <v>997518.14</v>
      </c>
      <c r="G89" s="25">
        <f t="shared" si="15"/>
        <v>1599224.5400000003</v>
      </c>
      <c r="H89" s="25">
        <f t="shared" si="15"/>
        <v>2230618.6999999997</v>
      </c>
      <c r="I89" s="25">
        <f t="shared" si="15"/>
        <v>1102541.5899999999</v>
      </c>
      <c r="J89" s="52">
        <f>SUM(B89:I89)</f>
        <v>11534608.209999999</v>
      </c>
      <c r="K89" s="59"/>
    </row>
    <row r="90" spans="1:11" ht="18.75" customHeight="1">
      <c r="A90" s="16" t="s">
        <v>94</v>
      </c>
      <c r="B90" s="25">
        <f t="shared" ref="B90:I90" si="16">+B44+B57+B64+B86</f>
        <v>1080892.81</v>
      </c>
      <c r="C90" s="25">
        <f t="shared" si="16"/>
        <v>1708051.9100000001</v>
      </c>
      <c r="D90" s="25">
        <f t="shared" si="16"/>
        <v>1694466.81</v>
      </c>
      <c r="E90" s="25">
        <f t="shared" si="16"/>
        <v>1046718.4500000002</v>
      </c>
      <c r="F90" s="25">
        <f t="shared" si="16"/>
        <v>978246.14</v>
      </c>
      <c r="G90" s="25">
        <f t="shared" si="16"/>
        <v>1581267.5100000002</v>
      </c>
      <c r="H90" s="25">
        <f t="shared" si="16"/>
        <v>2205453.2099999995</v>
      </c>
      <c r="I90" s="25">
        <f t="shared" si="16"/>
        <v>1089198.1399999999</v>
      </c>
      <c r="J90" s="52">
        <f>SUM(B90:I90)</f>
        <v>11384294.98</v>
      </c>
      <c r="K90" s="59"/>
    </row>
    <row r="91" spans="1:11" ht="18.75" customHeight="1">
      <c r="A91" s="16" t="s">
        <v>98</v>
      </c>
      <c r="B91" s="25">
        <f t="shared" ref="B91:I91" si="17">IF(+B52+B87+B92&lt;0,0,(B52+B87+B92))</f>
        <v>14971.12</v>
      </c>
      <c r="C91" s="25">
        <f t="shared" si="17"/>
        <v>20363.47</v>
      </c>
      <c r="D91" s="25">
        <f t="shared" si="17"/>
        <v>20341.77</v>
      </c>
      <c r="E91" s="20">
        <f t="shared" si="17"/>
        <v>18898.900000000001</v>
      </c>
      <c r="F91" s="25">
        <f t="shared" si="17"/>
        <v>19272</v>
      </c>
      <c r="G91" s="20">
        <f t="shared" si="17"/>
        <v>17957.03</v>
      </c>
      <c r="H91" s="25">
        <f t="shared" si="17"/>
        <v>25165.49</v>
      </c>
      <c r="I91" s="20">
        <f t="shared" si="17"/>
        <v>13343.45</v>
      </c>
      <c r="J91" s="52">
        <f>SUM(B91:I91)</f>
        <v>150313.23000000001</v>
      </c>
      <c r="K91" s="59"/>
    </row>
    <row r="92" spans="1:11" ht="18" customHeight="1">
      <c r="A92" s="16" t="s">
        <v>96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>SUM(B92:I92)</f>
        <v>0</v>
      </c>
    </row>
    <row r="93" spans="1:11" ht="18.75" customHeight="1">
      <c r="A93" s="16" t="s">
        <v>97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1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1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1" ht="18.75" customHeight="1">
      <c r="A96" s="8"/>
      <c r="B96" s="49">
        <v>0</v>
      </c>
      <c r="C96" s="49">
        <v>0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/>
    </row>
    <row r="97" spans="1:10" ht="18.75" customHeight="1">
      <c r="A97" s="26" t="s">
        <v>81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SUM(J98:J116)</f>
        <v>11534608.190000001</v>
      </c>
    </row>
    <row r="98" spans="1:10" ht="18.75" customHeight="1">
      <c r="A98" s="27" t="s">
        <v>82</v>
      </c>
      <c r="B98" s="28">
        <v>137757.59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6" si="18">SUM(B98:I98)</f>
        <v>137757.59</v>
      </c>
    </row>
    <row r="99" spans="1:10" ht="18.75" customHeight="1">
      <c r="A99" s="27" t="s">
        <v>83</v>
      </c>
      <c r="B99" s="28">
        <v>958106.35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18"/>
        <v>958106.35</v>
      </c>
    </row>
    <row r="100" spans="1:10" ht="18.75" customHeight="1">
      <c r="A100" s="27" t="s">
        <v>84</v>
      </c>
      <c r="B100" s="44">
        <v>0</v>
      </c>
      <c r="C100" s="28">
        <f>+C89</f>
        <v>1728415.3800000001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18"/>
        <v>1728415.3800000001</v>
      </c>
    </row>
    <row r="101" spans="1:10" ht="18.75" customHeight="1">
      <c r="A101" s="27" t="s">
        <v>85</v>
      </c>
      <c r="B101" s="44">
        <v>0</v>
      </c>
      <c r="C101" s="44">
        <v>0</v>
      </c>
      <c r="D101" s="28">
        <f>+D89</f>
        <v>1714808.58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18"/>
        <v>1714808.58</v>
      </c>
    </row>
    <row r="102" spans="1:10" ht="18.75" customHeight="1">
      <c r="A102" s="27" t="s">
        <v>117</v>
      </c>
      <c r="B102" s="44">
        <v>0</v>
      </c>
      <c r="C102" s="44">
        <v>0</v>
      </c>
      <c r="D102" s="44">
        <v>0</v>
      </c>
      <c r="E102" s="28">
        <v>394612.86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18"/>
        <v>394612.86</v>
      </c>
    </row>
    <row r="103" spans="1:10" ht="18.75" customHeight="1">
      <c r="A103" s="27" t="s">
        <v>118</v>
      </c>
      <c r="B103" s="44">
        <v>0</v>
      </c>
      <c r="C103" s="44">
        <v>0</v>
      </c>
      <c r="D103" s="44">
        <v>0</v>
      </c>
      <c r="E103" s="28">
        <v>671004.49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18"/>
        <v>671004.49</v>
      </c>
    </row>
    <row r="104" spans="1:10" ht="18.75" customHeight="1">
      <c r="A104" s="27" t="s">
        <v>119</v>
      </c>
      <c r="B104" s="44">
        <v>0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18"/>
        <v>0</v>
      </c>
    </row>
    <row r="105" spans="1:10" ht="18.75" customHeight="1">
      <c r="A105" s="27" t="s">
        <v>103</v>
      </c>
      <c r="B105" s="44">
        <v>0</v>
      </c>
      <c r="C105" s="44">
        <v>0</v>
      </c>
      <c r="D105" s="44">
        <v>0</v>
      </c>
      <c r="E105" s="44">
        <v>0</v>
      </c>
      <c r="F105" s="28">
        <f>+F89</f>
        <v>997518.14</v>
      </c>
      <c r="G105" s="44">
        <v>0</v>
      </c>
      <c r="H105" s="44">
        <v>0</v>
      </c>
      <c r="I105" s="44">
        <v>0</v>
      </c>
      <c r="J105" s="45">
        <f t="shared" si="18"/>
        <v>997518.14</v>
      </c>
    </row>
    <row r="106" spans="1:10" ht="18.75" customHeight="1">
      <c r="A106" s="27" t="s">
        <v>104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28">
        <v>202406.16</v>
      </c>
      <c r="H106" s="44">
        <v>0</v>
      </c>
      <c r="I106" s="44">
        <v>0</v>
      </c>
      <c r="J106" s="45">
        <f t="shared" si="18"/>
        <v>202406.16</v>
      </c>
    </row>
    <row r="107" spans="1:10" ht="18.75" customHeight="1">
      <c r="A107" s="27" t="s">
        <v>105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283017.84999999998</v>
      </c>
      <c r="H107" s="44">
        <v>0</v>
      </c>
      <c r="I107" s="44">
        <v>0</v>
      </c>
      <c r="J107" s="45">
        <f t="shared" si="18"/>
        <v>283017.84999999998</v>
      </c>
    </row>
    <row r="108" spans="1:10" ht="18.75" customHeight="1">
      <c r="A108" s="27" t="s">
        <v>106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422017.41</v>
      </c>
      <c r="H108" s="44">
        <v>0</v>
      </c>
      <c r="I108" s="44">
        <v>0</v>
      </c>
      <c r="J108" s="45">
        <f t="shared" si="18"/>
        <v>422017.41</v>
      </c>
    </row>
    <row r="109" spans="1:10" ht="18.75" customHeight="1">
      <c r="A109" s="27" t="s">
        <v>107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691783.12</v>
      </c>
      <c r="H109" s="44">
        <v>0</v>
      </c>
      <c r="I109" s="44">
        <v>0</v>
      </c>
      <c r="J109" s="45">
        <f t="shared" si="18"/>
        <v>691783.12</v>
      </c>
    </row>
    <row r="110" spans="1:10" ht="18.75" customHeight="1">
      <c r="A110" s="27" t="s">
        <v>108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28">
        <v>651239.63</v>
      </c>
      <c r="I110" s="44">
        <v>0</v>
      </c>
      <c r="J110" s="45">
        <f t="shared" si="18"/>
        <v>651239.63</v>
      </c>
    </row>
    <row r="111" spans="1:10" ht="18.75" customHeight="1">
      <c r="A111" s="27" t="s">
        <v>109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51953.81</v>
      </c>
      <c r="I111" s="44">
        <v>0</v>
      </c>
      <c r="J111" s="45">
        <f t="shared" si="18"/>
        <v>51953.81</v>
      </c>
    </row>
    <row r="112" spans="1:10" ht="18.75" customHeight="1">
      <c r="A112" s="27" t="s">
        <v>110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358587.74</v>
      </c>
      <c r="I112" s="44">
        <v>0</v>
      </c>
      <c r="J112" s="45">
        <f t="shared" si="18"/>
        <v>358587.74</v>
      </c>
    </row>
    <row r="113" spans="1:10" ht="18.75" customHeight="1">
      <c r="A113" s="27" t="s">
        <v>111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311127.57</v>
      </c>
      <c r="I113" s="44">
        <v>0</v>
      </c>
      <c r="J113" s="45">
        <f t="shared" si="18"/>
        <v>311127.57</v>
      </c>
    </row>
    <row r="114" spans="1:10" ht="18.75" customHeight="1">
      <c r="A114" s="27" t="s">
        <v>112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857709.93</v>
      </c>
      <c r="I114" s="44">
        <v>0</v>
      </c>
      <c r="J114" s="45">
        <f t="shared" si="18"/>
        <v>857709.93</v>
      </c>
    </row>
    <row r="115" spans="1:10" ht="18.75" customHeight="1">
      <c r="A115" s="27" t="s">
        <v>113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28">
        <v>396494.96</v>
      </c>
      <c r="J115" s="45">
        <f t="shared" si="18"/>
        <v>396494.96</v>
      </c>
    </row>
    <row r="116" spans="1:10" ht="18.75" customHeight="1">
      <c r="A116" s="29" t="s">
        <v>114</v>
      </c>
      <c r="B116" s="46">
        <v>0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  <c r="H116" s="46">
        <v>0</v>
      </c>
      <c r="I116" s="47">
        <v>706046.62</v>
      </c>
      <c r="J116" s="48">
        <f t="shared" si="18"/>
        <v>706046.62</v>
      </c>
    </row>
    <row r="117" spans="1:10" ht="18.75" customHeight="1">
      <c r="A117" s="43"/>
      <c r="B117" s="55"/>
      <c r="C117" s="55"/>
      <c r="D117" s="55"/>
      <c r="E117" s="55"/>
      <c r="F117" s="55"/>
      <c r="G117" s="55"/>
      <c r="H117" s="55"/>
      <c r="I117" s="55"/>
      <c r="J117" s="56"/>
    </row>
    <row r="118" spans="1:10" ht="18.75" customHeight="1">
      <c r="A118" s="43"/>
    </row>
    <row r="119" spans="1:10" ht="18.75" customHeight="1">
      <c r="A119" s="43"/>
    </row>
    <row r="120" spans="1:10" ht="18.75" customHeight="1">
      <c r="A120" s="43"/>
    </row>
    <row r="121" spans="1:10" ht="18.75" customHeight="1">
      <c r="A121" s="42"/>
    </row>
  </sheetData>
  <mergeCells count="6">
    <mergeCell ref="A1:J1"/>
    <mergeCell ref="A2:J2"/>
    <mergeCell ref="A4:A6"/>
    <mergeCell ref="B4:I4"/>
    <mergeCell ref="J4:J6"/>
    <mergeCell ref="E5:E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s1212230</cp:lastModifiedBy>
  <cp:lastPrinted>2013-08-15T19:48:12Z</cp:lastPrinted>
  <dcterms:created xsi:type="dcterms:W3CDTF">2012-11-28T17:54:39Z</dcterms:created>
  <dcterms:modified xsi:type="dcterms:W3CDTF">2013-11-05T16:08:13Z</dcterms:modified>
</cp:coreProperties>
</file>