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7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J91" l="1"/>
  <c r="J64"/>
  <c r="H56"/>
  <c r="F56"/>
  <c r="D56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C8"/>
  <c r="C7" s="1"/>
  <c r="J57"/>
  <c r="B56"/>
  <c r="H43"/>
  <c r="H90"/>
  <c r="H89" s="1"/>
  <c r="F43"/>
  <c r="F90"/>
  <c r="F89" s="1"/>
  <c r="F105" s="1"/>
  <c r="J105" s="1"/>
  <c r="D43"/>
  <c r="D90"/>
  <c r="D89" s="1"/>
  <c r="D101" s="1"/>
  <c r="J101" s="1"/>
  <c r="J8"/>
  <c r="J7" s="1"/>
  <c r="B7"/>
  <c r="B45" s="1"/>
  <c r="I90"/>
  <c r="I89" s="1"/>
  <c r="I43"/>
  <c r="G90"/>
  <c r="G89" s="1"/>
  <c r="G43"/>
  <c r="E48"/>
  <c r="J48" s="1"/>
  <c r="E45"/>
  <c r="C45"/>
  <c r="C46"/>
  <c r="J46" s="1"/>
  <c r="J9"/>
  <c r="J56" l="1"/>
  <c r="C44"/>
  <c r="C90" s="1"/>
  <c r="C89" s="1"/>
  <c r="C100" s="1"/>
  <c r="J100" s="1"/>
  <c r="J97" s="1"/>
  <c r="J45"/>
  <c r="J44" s="1"/>
  <c r="B44"/>
  <c r="E44"/>
  <c r="C43" l="1"/>
  <c r="E90"/>
  <c r="E89" s="1"/>
  <c r="E43"/>
  <c r="B43"/>
  <c r="J43" s="1"/>
  <c r="B90"/>
  <c r="B89" l="1"/>
  <c r="J89" s="1"/>
  <c r="J90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<sst xmlns="http://schemas.openxmlformats.org/spreadsheetml/2006/main" count="122" uniqueCount="122">
  <si>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</si>
  <si>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</si>
  <si>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</si>
  <si>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</si>
  <si>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</si>
  <si>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</si>
  <si>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</si>
  <si>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</si>
  <si>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</si>
  <si>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</si>
  <si>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</si>
  <si>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</si>
  <si>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</si>
  <si>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</si>
  <si>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</si>
  <si>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</si>
  <si>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</si>
  <si>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</si>
  <si>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</si>
  <si>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</si>
  <si>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</si>
  <si>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</si>
  <si>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</si>
  <si>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</si>
  <si>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</si>
  <si>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</si>
  <si>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</si>
  <si>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</si>
  <si>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</si>
  <si>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</si>
  <si>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</si>
  <si>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</si>
  <si>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</si>
  <si>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</si>
  <si>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</si>
  <si>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</si>
  <si>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</si>
  <si>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</si>
  <si>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</si>
  <si>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</si>
  <si>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</si>
  <si>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</si>
  <si>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</si>
  <si>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</si>
  <si>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</si>
  <si>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</si>
  <si>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</si>
  <si>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</si>
  <si>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</si>
  <si>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</si>
  <si>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</si>
  <si>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</si>
  <si>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</si>
  <si>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</si>
  <si>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</si>
  <si>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</si>
  <si>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</si>
  <si>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</si>
  <si>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</si>
  <si>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</si>
  <si>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</si>
  <si>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</si>
  <si>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</si>
  <si>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</si>
  <si>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</si>
  <si>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</si>
  <si>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</si>
  <si>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</si>
  <si>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</si>
  <si>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</si>
  <si>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</si>
  <si>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</si>
  <si>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</si>
  <si>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</si>
  <si>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</si>
  <si>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</si>
  <si>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</si>
  <si>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</si>
  <si>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</si>
  <si>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</si>
  <si>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</si>
  <si>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</si>
  <si>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</si>
  <si>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</si>
  <si>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</si>
  <si>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</si>
  <si>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</si>
  <si>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</si>
  <si>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</si>
  <si>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</si>
  <si>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</si>
  <si>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</si>
  <si>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</si>
  <si>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</si>
  <si>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</si>
  <si>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</si>
  <si>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</si>
  <si>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</si>
  <si>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</si>
  <si>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</si>
  <si>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</si>
  <si>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</si>
  <si>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</si>
  <si>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</si>
  <si>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</si>
  <si>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</si>
  <si>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</si>
  <si>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</si>
  <si>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</si>
  <si>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</si>
  <si>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</si>
  <si>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</si>
  <si>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</si>
  <si>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</si>
  <si>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</si>
  <si>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14/10/13 - VENCIMENTO 21/10/13</t>
  </si>
  <si>
    <t>6.4. Revisão de Remuneração pelo Serviço Atende (1)</t>
  </si>
  <si>
    <t>Nota:</t>
  </si>
  <si>
    <t>Recálculo da remuneração do período a 01 a 13/10/13, desconsiderando os ajustes de preço das parcelas fixa e variável.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</si>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</sst>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7" t="s">
        <v>102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1">
      <c r="A2" s="58" t="s">
        <v>115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59" t="s">
        <v>16</v>
      </c>
      <c r="B4" s="60" t="s">
        <v>31</v>
      </c>
      <c r="C4" s="61"/>
      <c r="D4" s="61"/>
      <c r="E4" s="61"/>
      <c r="F4" s="61"/>
      <c r="G4" s="61"/>
      <c r="H4" s="61"/>
      <c r="I4" s="62"/>
      <c r="J4" s="63" t="s">
        <v>17</v>
      </c>
    </row>
    <row r="5" spans="1:10" ht="38.25">
      <c r="A5" s="59"/>
      <c r="B5" s="30" t="s">
        <v>8</v>
      </c>
      <c r="C5" s="30" t="s">
        <v>9</v>
      </c>
      <c r="D5" s="30" t="s">
        <v>10</v>
      </c>
      <c r="E5" s="64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59"/>
    </row>
    <row r="6" spans="1:10" ht="18.75" customHeight="1">
      <c r="A6" s="59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59"/>
    </row>
    <row r="7" spans="1:10" ht="17.25" customHeight="1">
      <c r="A7" s="8" t="s">
        <v>32</v>
      </c>
      <c r="B7" s="9">
        <f t="shared" ref="B7:J7" si="0">+B8+B16+B20+B23</f>
        <v>580892</v>
      </c>
      <c r="C7" s="9">
        <f t="shared" si="0"/>
        <v>729979</v>
      </c>
      <c r="D7" s="9">
        <f t="shared" si="0"/>
        <v>680494</v>
      </c>
      <c r="E7" s="9">
        <f t="shared" si="0"/>
        <v>444706</v>
      </c>
      <c r="F7" s="9">
        <f t="shared" si="0"/>
        <v>513793</v>
      </c>
      <c r="G7" s="9">
        <f t="shared" si="0"/>
        <v>759577</v>
      </c>
      <c r="H7" s="9">
        <f t="shared" si="0"/>
        <v>1166862</v>
      </c>
      <c r="I7" s="9">
        <f t="shared" si="0"/>
        <v>531360</v>
      </c>
      <c r="J7" s="9">
        <f t="shared" si="0"/>
        <v>5407663</v>
      </c>
    </row>
    <row r="8" spans="1:10" ht="17.25" customHeight="1">
      <c r="A8" s="10" t="s">
        <v>33</v>
      </c>
      <c r="B8" s="11">
        <f>B9+B12</f>
        <v>343006</v>
      </c>
      <c r="C8" s="11">
        <f t="shared" ref="C8:I8" si="1">C9+C12</f>
        <v>440779</v>
      </c>
      <c r="D8" s="11">
        <f t="shared" si="1"/>
        <v>391790</v>
      </c>
      <c r="E8" s="11">
        <f t="shared" si="1"/>
        <v>248624</v>
      </c>
      <c r="F8" s="11">
        <f t="shared" si="1"/>
        <v>299337</v>
      </c>
      <c r="G8" s="11">
        <f t="shared" si="1"/>
        <v>421456</v>
      </c>
      <c r="H8" s="11">
        <f t="shared" si="1"/>
        <v>627086</v>
      </c>
      <c r="I8" s="11">
        <f t="shared" si="1"/>
        <v>323209</v>
      </c>
      <c r="J8" s="11">
        <f t="shared" ref="J8:J23" si="2">SUM(B8:I8)</f>
        <v>3095287</v>
      </c>
    </row>
    <row r="9" spans="1:10" ht="17.25" customHeight="1">
      <c r="A9" s="15" t="s">
        <v>18</v>
      </c>
      <c r="B9" s="13">
        <f>+B10+B11</f>
        <v>46550</v>
      </c>
      <c r="C9" s="13">
        <f t="shared" ref="C9:I9" si="3">+C10+C11</f>
        <v>63624</v>
      </c>
      <c r="D9" s="13">
        <f t="shared" si="3"/>
        <v>54336</v>
      </c>
      <c r="E9" s="13">
        <f t="shared" si="3"/>
        <v>35419</v>
      </c>
      <c r="F9" s="13">
        <f t="shared" si="3"/>
        <v>39466</v>
      </c>
      <c r="G9" s="13">
        <f t="shared" si="3"/>
        <v>49895</v>
      </c>
      <c r="H9" s="13">
        <f t="shared" si="3"/>
        <v>57661</v>
      </c>
      <c r="I9" s="13">
        <f t="shared" si="3"/>
        <v>53590</v>
      </c>
      <c r="J9" s="11">
        <f t="shared" si="2"/>
        <v>400541</v>
      </c>
    </row>
    <row r="10" spans="1:10" ht="17.25" customHeight="1">
      <c r="A10" s="31" t="s">
        <v>19</v>
      </c>
      <c r="B10" s="13">
        <v>46550</v>
      </c>
      <c r="C10" s="13">
        <v>63624</v>
      </c>
      <c r="D10" s="13">
        <v>54336</v>
      </c>
      <c r="E10" s="13">
        <v>35419</v>
      </c>
      <c r="F10" s="13">
        <v>39466</v>
      </c>
      <c r="G10" s="13">
        <v>49895</v>
      </c>
      <c r="H10" s="13">
        <v>57661</v>
      </c>
      <c r="I10" s="13">
        <v>53590</v>
      </c>
      <c r="J10" s="11">
        <f>SUM(B10:I10)</f>
        <v>400541</v>
      </c>
    </row>
    <row r="11" spans="1:10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34</v>
      </c>
      <c r="B12" s="17">
        <f t="shared" ref="B12:I12" si="4">SUM(B13:B15)</f>
        <v>296456</v>
      </c>
      <c r="C12" s="17">
        <f t="shared" si="4"/>
        <v>377155</v>
      </c>
      <c r="D12" s="17">
        <f t="shared" si="4"/>
        <v>337454</v>
      </c>
      <c r="E12" s="17">
        <f t="shared" si="4"/>
        <v>213205</v>
      </c>
      <c r="F12" s="17">
        <f t="shared" si="4"/>
        <v>259871</v>
      </c>
      <c r="G12" s="17">
        <f t="shared" si="4"/>
        <v>371561</v>
      </c>
      <c r="H12" s="17">
        <f t="shared" si="4"/>
        <v>569425</v>
      </c>
      <c r="I12" s="17">
        <f t="shared" si="4"/>
        <v>269619</v>
      </c>
      <c r="J12" s="11">
        <f t="shared" si="2"/>
        <v>2694746</v>
      </c>
    </row>
    <row r="13" spans="1:10" ht="17.25" customHeight="1">
      <c r="A13" s="14" t="s">
        <v>21</v>
      </c>
      <c r="B13" s="13">
        <v>121375</v>
      </c>
      <c r="C13" s="13">
        <v>167838</v>
      </c>
      <c r="D13" s="13">
        <v>156692</v>
      </c>
      <c r="E13" s="13">
        <v>100903</v>
      </c>
      <c r="F13" s="13">
        <v>117759</v>
      </c>
      <c r="G13" s="13">
        <v>164495</v>
      </c>
      <c r="H13" s="13">
        <v>246011</v>
      </c>
      <c r="I13" s="13">
        <v>112413</v>
      </c>
      <c r="J13" s="11">
        <f t="shared" si="2"/>
        <v>1187486</v>
      </c>
    </row>
    <row r="14" spans="1:10" ht="17.25" customHeight="1">
      <c r="A14" s="14" t="s">
        <v>22</v>
      </c>
      <c r="B14" s="13">
        <v>133865</v>
      </c>
      <c r="C14" s="13">
        <v>153631</v>
      </c>
      <c r="D14" s="13">
        <v>136729</v>
      </c>
      <c r="E14" s="13">
        <v>83319</v>
      </c>
      <c r="F14" s="13">
        <v>109294</v>
      </c>
      <c r="G14" s="13">
        <v>156967</v>
      </c>
      <c r="H14" s="13">
        <v>257633</v>
      </c>
      <c r="I14" s="13">
        <v>121132</v>
      </c>
      <c r="J14" s="11">
        <f t="shared" si="2"/>
        <v>1152570</v>
      </c>
    </row>
    <row r="15" spans="1:10" ht="17.25" customHeight="1">
      <c r="A15" s="14" t="s">
        <v>23</v>
      </c>
      <c r="B15" s="13">
        <v>41216</v>
      </c>
      <c r="C15" s="13">
        <v>55686</v>
      </c>
      <c r="D15" s="13">
        <v>44033</v>
      </c>
      <c r="E15" s="13">
        <v>28983</v>
      </c>
      <c r="F15" s="13">
        <v>32818</v>
      </c>
      <c r="G15" s="13">
        <v>50099</v>
      </c>
      <c r="H15" s="13">
        <v>65781</v>
      </c>
      <c r="I15" s="13">
        <v>36074</v>
      </c>
      <c r="J15" s="11">
        <f t="shared" si="2"/>
        <v>354690</v>
      </c>
    </row>
    <row r="16" spans="1:10" ht="17.25" customHeight="1">
      <c r="A16" s="16" t="s">
        <v>24</v>
      </c>
      <c r="B16" s="11">
        <f>+B17+B18+B19</f>
        <v>198584</v>
      </c>
      <c r="C16" s="11">
        <f t="shared" ref="C16:I16" si="5">+C17+C18+C19</f>
        <v>226710</v>
      </c>
      <c r="D16" s="11">
        <f t="shared" si="5"/>
        <v>217944</v>
      </c>
      <c r="E16" s="11">
        <f t="shared" si="5"/>
        <v>145171</v>
      </c>
      <c r="F16" s="11">
        <f t="shared" si="5"/>
        <v>168996</v>
      </c>
      <c r="G16" s="11">
        <f t="shared" si="5"/>
        <v>279087</v>
      </c>
      <c r="H16" s="11">
        <f t="shared" si="5"/>
        <v>476144</v>
      </c>
      <c r="I16" s="11">
        <f t="shared" si="5"/>
        <v>168658</v>
      </c>
      <c r="J16" s="11">
        <f t="shared" si="2"/>
        <v>1881294</v>
      </c>
    </row>
    <row r="17" spans="1:10" ht="17.25" customHeight="1">
      <c r="A17" s="12" t="s">
        <v>25</v>
      </c>
      <c r="B17" s="13">
        <v>92213</v>
      </c>
      <c r="C17" s="13">
        <v>116909</v>
      </c>
      <c r="D17" s="13">
        <v>115551</v>
      </c>
      <c r="E17" s="13">
        <v>76979</v>
      </c>
      <c r="F17" s="13">
        <v>87521</v>
      </c>
      <c r="G17" s="13">
        <v>140705</v>
      </c>
      <c r="H17" s="13">
        <v>229745</v>
      </c>
      <c r="I17" s="13">
        <v>86774</v>
      </c>
      <c r="J17" s="11">
        <f t="shared" si="2"/>
        <v>946397</v>
      </c>
    </row>
    <row r="18" spans="1:10" ht="17.25" customHeight="1">
      <c r="A18" s="12" t="s">
        <v>26</v>
      </c>
      <c r="B18" s="13">
        <v>81584</v>
      </c>
      <c r="C18" s="13">
        <v>80472</v>
      </c>
      <c r="D18" s="13">
        <v>76591</v>
      </c>
      <c r="E18" s="13">
        <v>50461</v>
      </c>
      <c r="F18" s="13">
        <v>63540</v>
      </c>
      <c r="G18" s="13">
        <v>105406</v>
      </c>
      <c r="H18" s="13">
        <v>197212</v>
      </c>
      <c r="I18" s="13">
        <v>62823</v>
      </c>
      <c r="J18" s="11">
        <f t="shared" si="2"/>
        <v>718089</v>
      </c>
    </row>
    <row r="19" spans="1:10" ht="17.25" customHeight="1">
      <c r="A19" s="12" t="s">
        <v>27</v>
      </c>
      <c r="B19" s="13">
        <v>24787</v>
      </c>
      <c r="C19" s="13">
        <v>29329</v>
      </c>
      <c r="D19" s="13">
        <v>25802</v>
      </c>
      <c r="E19" s="13">
        <v>17731</v>
      </c>
      <c r="F19" s="13">
        <v>17935</v>
      </c>
      <c r="G19" s="13">
        <v>32976</v>
      </c>
      <c r="H19" s="13">
        <v>49187</v>
      </c>
      <c r="I19" s="13">
        <v>19061</v>
      </c>
      <c r="J19" s="11">
        <f t="shared" si="2"/>
        <v>216808</v>
      </c>
    </row>
    <row r="20" spans="1:10" ht="17.25" customHeight="1">
      <c r="A20" s="16" t="s">
        <v>28</v>
      </c>
      <c r="B20" s="13">
        <v>39302</v>
      </c>
      <c r="C20" s="13">
        <v>62490</v>
      </c>
      <c r="D20" s="13">
        <v>70760</v>
      </c>
      <c r="E20" s="13">
        <v>50911</v>
      </c>
      <c r="F20" s="13">
        <v>45460</v>
      </c>
      <c r="G20" s="13">
        <v>59034</v>
      </c>
      <c r="H20" s="13">
        <v>63632</v>
      </c>
      <c r="I20" s="13">
        <v>32075</v>
      </c>
      <c r="J20" s="11">
        <f t="shared" si="2"/>
        <v>423664</v>
      </c>
    </row>
    <row r="21" spans="1:10" ht="17.25" customHeight="1">
      <c r="A21" s="12" t="s">
        <v>29</v>
      </c>
      <c r="B21" s="13">
        <v>25153</v>
      </c>
      <c r="C21" s="13">
        <v>39994</v>
      </c>
      <c r="D21" s="13">
        <v>45286</v>
      </c>
      <c r="E21" s="13">
        <v>32583</v>
      </c>
      <c r="F21" s="13">
        <v>29094</v>
      </c>
      <c r="G21" s="13">
        <v>37782</v>
      </c>
      <c r="H21" s="13">
        <v>40724</v>
      </c>
      <c r="I21" s="13">
        <v>20528</v>
      </c>
      <c r="J21" s="11">
        <f t="shared" si="2"/>
        <v>271144</v>
      </c>
    </row>
    <row r="22" spans="1:10" ht="17.25" customHeight="1">
      <c r="A22" s="12" t="s">
        <v>30</v>
      </c>
      <c r="B22" s="13">
        <v>14149</v>
      </c>
      <c r="C22" s="13">
        <v>22496</v>
      </c>
      <c r="D22" s="13">
        <v>25474</v>
      </c>
      <c r="E22" s="13">
        <v>18328</v>
      </c>
      <c r="F22" s="13">
        <v>16366</v>
      </c>
      <c r="G22" s="13">
        <v>21252</v>
      </c>
      <c r="H22" s="13">
        <v>22908</v>
      </c>
      <c r="I22" s="13">
        <v>11547</v>
      </c>
      <c r="J22" s="11">
        <f t="shared" si="2"/>
        <v>152520</v>
      </c>
    </row>
    <row r="23" spans="1:10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7418</v>
      </c>
      <c r="J23" s="11">
        <f t="shared" si="2"/>
        <v>7418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0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38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9348.7099999999991</v>
      </c>
      <c r="J31" s="24">
        <f t="shared" ref="J31:J69" si="7">SUM(B31:I31)</f>
        <v>9348.7099999999991</v>
      </c>
    </row>
    <row r="32" spans="1:10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1334118.76</v>
      </c>
      <c r="C43" s="23">
        <f t="shared" ref="C43:I43" si="8">+C44+C52</f>
        <v>1911114.42</v>
      </c>
      <c r="D43" s="23">
        <f t="shared" si="8"/>
        <v>1876389.16</v>
      </c>
      <c r="E43" s="23">
        <f t="shared" si="8"/>
        <v>1229225.42</v>
      </c>
      <c r="F43" s="23">
        <f t="shared" si="8"/>
        <v>1220365.8999999999</v>
      </c>
      <c r="G43" s="23">
        <f t="shared" si="8"/>
        <v>1846714.62</v>
      </c>
      <c r="H43" s="23">
        <f t="shared" si="8"/>
        <v>2441853.3800000004</v>
      </c>
      <c r="I43" s="23">
        <f t="shared" si="8"/>
        <v>1225584.93</v>
      </c>
      <c r="J43" s="23">
        <f t="shared" si="7"/>
        <v>13085366.590000002</v>
      </c>
    </row>
    <row r="44" spans="1:10" ht="17.25" customHeight="1">
      <c r="A44" s="16" t="s">
        <v>51</v>
      </c>
      <c r="B44" s="24">
        <f>SUM(B45:B51)</f>
        <v>1319147.6399999999</v>
      </c>
      <c r="C44" s="24">
        <f t="shared" ref="C44:J44" si="9">SUM(C45:C51)</f>
        <v>1890750.95</v>
      </c>
      <c r="D44" s="24">
        <f t="shared" si="9"/>
        <v>1856047.39</v>
      </c>
      <c r="E44" s="24">
        <f t="shared" si="9"/>
        <v>1210326.52</v>
      </c>
      <c r="F44" s="24">
        <f t="shared" si="9"/>
        <v>1201093.8999999999</v>
      </c>
      <c r="G44" s="24">
        <f t="shared" si="9"/>
        <v>1828757.59</v>
      </c>
      <c r="H44" s="24">
        <f t="shared" si="9"/>
        <v>2416687.89</v>
      </c>
      <c r="I44" s="24">
        <f t="shared" si="9"/>
        <v>1212241.48</v>
      </c>
      <c r="J44" s="24">
        <f t="shared" si="9"/>
        <v>12935053.360000001</v>
      </c>
    </row>
    <row r="45" spans="1:10" ht="17.25" customHeight="1">
      <c r="A45" s="37" t="s">
        <v>52</v>
      </c>
      <c r="B45" s="24">
        <f t="shared" ref="B45:I45" si="10">ROUND(B26*B7,2)</f>
        <v>1319147.6399999999</v>
      </c>
      <c r="C45" s="24">
        <f t="shared" si="10"/>
        <v>1886557.73</v>
      </c>
      <c r="D45" s="24">
        <f t="shared" si="10"/>
        <v>1856047.39</v>
      </c>
      <c r="E45" s="24">
        <f t="shared" si="10"/>
        <v>1184341.02</v>
      </c>
      <c r="F45" s="24">
        <f t="shared" si="10"/>
        <v>1201093.8999999999</v>
      </c>
      <c r="G45" s="24">
        <f t="shared" si="10"/>
        <v>1828757.59</v>
      </c>
      <c r="H45" s="24">
        <f t="shared" si="10"/>
        <v>2416687.89</v>
      </c>
      <c r="I45" s="24">
        <f t="shared" si="10"/>
        <v>1202892.77</v>
      </c>
      <c r="J45" s="24">
        <f t="shared" si="7"/>
        <v>12895525.93</v>
      </c>
    </row>
    <row r="46" spans="1:10" ht="17.25" customHeight="1">
      <c r="A46" s="37" t="s">
        <v>53</v>
      </c>
      <c r="B46" s="20">
        <v>0</v>
      </c>
      <c r="C46" s="24">
        <f>ROUND(C27*C7,2)</f>
        <v>4193.22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4193.22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35502.21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35502.21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-9516.7099999999991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-9516.7099999999991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9348.7099999999991</v>
      </c>
      <c r="J49" s="24">
        <f>SUM(B49:I49)</f>
        <v>9348.7099999999991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+B57+B64+B86+B87</f>
        <v>-247488.4</v>
      </c>
      <c r="C56" s="38">
        <f t="shared" si="11"/>
        <v>-217140.1</v>
      </c>
      <c r="D56" s="38">
        <f t="shared" si="11"/>
        <v>-203660.78</v>
      </c>
      <c r="E56" s="38">
        <f t="shared" si="11"/>
        <v>743158.33</v>
      </c>
      <c r="F56" s="38">
        <f t="shared" si="11"/>
        <v>-229407.77999999997</v>
      </c>
      <c r="G56" s="38">
        <f t="shared" si="11"/>
        <v>-264030.35000000003</v>
      </c>
      <c r="H56" s="38">
        <f t="shared" si="11"/>
        <v>-264100.52</v>
      </c>
      <c r="I56" s="38">
        <f t="shared" si="11"/>
        <v>-174243.1</v>
      </c>
      <c r="J56" s="38">
        <f t="shared" si="7"/>
        <v>-856912.70000000007</v>
      </c>
    </row>
    <row r="57" spans="1:10" ht="18.75" customHeight="1">
      <c r="A57" s="16" t="s">
        <v>98</v>
      </c>
      <c r="B57" s="38">
        <f t="shared" ref="B57:I57" si="12">B58+B59+B60+B61+B62+B63</f>
        <v>-233834.72</v>
      </c>
      <c r="C57" s="38">
        <f t="shared" si="12"/>
        <v>-197116.44</v>
      </c>
      <c r="D57" s="38">
        <f t="shared" si="12"/>
        <v>-183832.07</v>
      </c>
      <c r="E57" s="38">
        <f t="shared" si="12"/>
        <v>-106257</v>
      </c>
      <c r="F57" s="38">
        <f t="shared" si="12"/>
        <v>-214784.72999999998</v>
      </c>
      <c r="G57" s="38">
        <f t="shared" si="12"/>
        <v>-245592.95</v>
      </c>
      <c r="H57" s="38">
        <f t="shared" si="12"/>
        <v>-236561.21</v>
      </c>
      <c r="I57" s="38">
        <f t="shared" si="12"/>
        <v>-160770</v>
      </c>
      <c r="J57" s="38">
        <f t="shared" si="7"/>
        <v>-1578749.1199999999</v>
      </c>
    </row>
    <row r="58" spans="1:10" ht="18.75" customHeight="1">
      <c r="A58" s="12" t="s">
        <v>99</v>
      </c>
      <c r="B58" s="38">
        <f>-ROUND(B9*$D$3,2)</f>
        <v>-139650</v>
      </c>
      <c r="C58" s="38">
        <f t="shared" ref="C58:I58" si="13">-ROUND(C9*$D$3,2)</f>
        <v>-190872</v>
      </c>
      <c r="D58" s="38">
        <f t="shared" si="13"/>
        <v>-163008</v>
      </c>
      <c r="E58" s="38">
        <f t="shared" si="13"/>
        <v>-106257</v>
      </c>
      <c r="F58" s="38">
        <f t="shared" si="13"/>
        <v>-118398</v>
      </c>
      <c r="G58" s="38">
        <f t="shared" si="13"/>
        <v>-149685</v>
      </c>
      <c r="H58" s="38">
        <f t="shared" si="13"/>
        <v>-172983</v>
      </c>
      <c r="I58" s="38">
        <f t="shared" si="13"/>
        <v>-160770</v>
      </c>
      <c r="J58" s="38">
        <f t="shared" si="7"/>
        <v>-1201623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1">
        <v>-1239</v>
      </c>
      <c r="C60" s="51">
        <v>-861</v>
      </c>
      <c r="D60" s="51">
        <v>-660</v>
      </c>
      <c r="E60" s="20">
        <v>0</v>
      </c>
      <c r="F60" s="51">
        <v>-1035</v>
      </c>
      <c r="G60" s="51">
        <v>-867</v>
      </c>
      <c r="H60" s="51">
        <v>-348</v>
      </c>
      <c r="I60" s="20">
        <v>0</v>
      </c>
      <c r="J60" s="38">
        <f t="shared" si="7"/>
        <v>-5010</v>
      </c>
    </row>
    <row r="61" spans="1:10" ht="18.75" customHeight="1">
      <c r="A61" s="12" t="s">
        <v>63</v>
      </c>
      <c r="B61" s="51">
        <v>-837</v>
      </c>
      <c r="C61" s="51">
        <v>-288</v>
      </c>
      <c r="D61" s="51">
        <v>-381</v>
      </c>
      <c r="E61" s="20">
        <v>0</v>
      </c>
      <c r="F61" s="51">
        <v>-666</v>
      </c>
      <c r="G61" s="51">
        <v>-114</v>
      </c>
      <c r="H61" s="51">
        <v>-105</v>
      </c>
      <c r="I61" s="20">
        <v>0</v>
      </c>
      <c r="J61" s="38">
        <f t="shared" si="7"/>
        <v>-2391</v>
      </c>
    </row>
    <row r="62" spans="1:10" ht="18.75" customHeight="1">
      <c r="A62" s="12" t="s">
        <v>64</v>
      </c>
      <c r="B62" s="51">
        <v>-92024.72</v>
      </c>
      <c r="C62" s="51">
        <v>-4955.4399999999996</v>
      </c>
      <c r="D62" s="51">
        <v>-19783.07</v>
      </c>
      <c r="E62" s="20">
        <v>0</v>
      </c>
      <c r="F62" s="51">
        <v>-94461.73</v>
      </c>
      <c r="G62" s="51">
        <v>-94926.95</v>
      </c>
      <c r="H62" s="51">
        <v>-63125.21</v>
      </c>
      <c r="I62" s="20">
        <v>0</v>
      </c>
      <c r="J62" s="38">
        <f>SUM(B62:I62)</f>
        <v>-369277.12000000005</v>
      </c>
    </row>
    <row r="63" spans="1:10" ht="18.75" customHeight="1">
      <c r="A63" s="12" t="s">
        <v>65</v>
      </c>
      <c r="B63" s="51">
        <v>-84</v>
      </c>
      <c r="C63" s="51">
        <v>-140</v>
      </c>
      <c r="D63" s="20">
        <v>0</v>
      </c>
      <c r="E63" s="20">
        <v>0</v>
      </c>
      <c r="F63" s="20">
        <v>-224</v>
      </c>
      <c r="G63" s="20">
        <v>0</v>
      </c>
      <c r="H63" s="20">
        <v>0</v>
      </c>
      <c r="I63" s="20">
        <v>0</v>
      </c>
      <c r="J63" s="38">
        <f t="shared" si="7"/>
        <v>-448</v>
      </c>
    </row>
    <row r="64" spans="1:10" ht="18.75" customHeight="1">
      <c r="A64" s="16" t="s">
        <v>103</v>
      </c>
      <c r="B64" s="51">
        <f>SUM(B65:B85)</f>
        <v>-13653.68</v>
      </c>
      <c r="C64" s="51">
        <f t="shared" ref="C64:I64" si="14">SUM(C65:C85)</f>
        <v>-20023.66</v>
      </c>
      <c r="D64" s="51">
        <f t="shared" si="14"/>
        <v>-19828.71</v>
      </c>
      <c r="E64" s="51">
        <f t="shared" si="14"/>
        <v>867209.21</v>
      </c>
      <c r="F64" s="51">
        <f t="shared" si="14"/>
        <v>-14623.05</v>
      </c>
      <c r="G64" s="51">
        <f t="shared" si="14"/>
        <v>-18437.400000000001</v>
      </c>
      <c r="H64" s="51">
        <f t="shared" si="14"/>
        <v>-27539.31</v>
      </c>
      <c r="I64" s="51">
        <f t="shared" si="14"/>
        <v>-13473.1</v>
      </c>
      <c r="J64" s="38">
        <f t="shared" si="7"/>
        <v>739630.29999999981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2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920000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101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104</v>
      </c>
      <c r="B81" s="20">
        <v>0</v>
      </c>
      <c r="C81" s="20">
        <v>0</v>
      </c>
      <c r="D81" s="20">
        <v>0</v>
      </c>
      <c r="E81" s="38">
        <v>3500</v>
      </c>
      <c r="F81" s="20">
        <v>0</v>
      </c>
      <c r="G81" s="20">
        <v>0</v>
      </c>
      <c r="H81" s="20">
        <v>0</v>
      </c>
      <c r="I81" s="20">
        <v>0</v>
      </c>
      <c r="J81" s="52">
        <f>SUM(B81:I81)</f>
        <v>3500</v>
      </c>
    </row>
    <row r="82" spans="1:10" ht="18.75" customHeight="1">
      <c r="A82" s="12" t="s">
        <v>105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111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112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113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114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116</v>
      </c>
      <c r="B87" s="20">
        <v>0</v>
      </c>
      <c r="C87" s="20">
        <v>0</v>
      </c>
      <c r="D87" s="20">
        <v>0</v>
      </c>
      <c r="E87" s="38">
        <v>-17793.88</v>
      </c>
      <c r="F87" s="20">
        <v>0</v>
      </c>
      <c r="G87" s="20">
        <v>0</v>
      </c>
      <c r="H87" s="20">
        <v>0</v>
      </c>
      <c r="I87" s="20">
        <v>0</v>
      </c>
      <c r="J87" s="52">
        <f t="shared" ref="J87:J92" si="15">SUM(B87:I87)</f>
        <v>-17793.88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 t="shared" si="15"/>
        <v>0</v>
      </c>
    </row>
    <row r="89" spans="1:10" ht="18.75" customHeight="1">
      <c r="A89" s="16" t="s">
        <v>107</v>
      </c>
      <c r="B89" s="25">
        <f t="shared" ref="B89:I89" si="16">+B90+B91</f>
        <v>1086630.3600000001</v>
      </c>
      <c r="C89" s="25">
        <f t="shared" si="16"/>
        <v>1693974.32</v>
      </c>
      <c r="D89" s="25">
        <f t="shared" si="16"/>
        <v>1672728.38</v>
      </c>
      <c r="E89" s="25">
        <f t="shared" si="16"/>
        <v>1972383.75</v>
      </c>
      <c r="F89" s="25">
        <f t="shared" si="16"/>
        <v>990958.11999999988</v>
      </c>
      <c r="G89" s="25">
        <f t="shared" si="16"/>
        <v>1582684.2700000003</v>
      </c>
      <c r="H89" s="25">
        <f t="shared" si="16"/>
        <v>2177752.8600000003</v>
      </c>
      <c r="I89" s="25">
        <f t="shared" si="16"/>
        <v>1051341.83</v>
      </c>
      <c r="J89" s="52">
        <f t="shared" si="15"/>
        <v>12228453.890000002</v>
      </c>
    </row>
    <row r="90" spans="1:10" ht="18.75" customHeight="1">
      <c r="A90" s="16" t="s">
        <v>106</v>
      </c>
      <c r="B90" s="25">
        <f t="shared" ref="B90:I90" si="17">+B44+B57+B64+B86</f>
        <v>1071659.24</v>
      </c>
      <c r="C90" s="25">
        <f t="shared" si="17"/>
        <v>1673610.85</v>
      </c>
      <c r="D90" s="25">
        <f t="shared" si="17"/>
        <v>1652386.6099999999</v>
      </c>
      <c r="E90" s="25">
        <f t="shared" si="17"/>
        <v>1971278.73</v>
      </c>
      <c r="F90" s="25">
        <f t="shared" si="17"/>
        <v>971686.11999999988</v>
      </c>
      <c r="G90" s="25">
        <f t="shared" si="17"/>
        <v>1564727.2400000002</v>
      </c>
      <c r="H90" s="25">
        <f t="shared" si="17"/>
        <v>2152587.37</v>
      </c>
      <c r="I90" s="25">
        <f t="shared" si="17"/>
        <v>1037998.38</v>
      </c>
      <c r="J90" s="52">
        <f t="shared" si="15"/>
        <v>12095934.540000001</v>
      </c>
    </row>
    <row r="91" spans="1:10" ht="18.75" customHeight="1">
      <c r="A91" s="16" t="s">
        <v>110</v>
      </c>
      <c r="B91" s="25">
        <f t="shared" ref="B91:I91" si="18">IF(+B52+B87+B92&lt;0,0,(B52+B87+B92))</f>
        <v>14971.12</v>
      </c>
      <c r="C91" s="25">
        <f t="shared" si="18"/>
        <v>20363.47</v>
      </c>
      <c r="D91" s="25">
        <f t="shared" si="18"/>
        <v>20341.77</v>
      </c>
      <c r="E91" s="20">
        <f t="shared" si="18"/>
        <v>1105.0200000000004</v>
      </c>
      <c r="F91" s="25">
        <f t="shared" si="18"/>
        <v>19272</v>
      </c>
      <c r="G91" s="20">
        <f t="shared" si="18"/>
        <v>17957.03</v>
      </c>
      <c r="H91" s="25">
        <f t="shared" si="18"/>
        <v>25165.49</v>
      </c>
      <c r="I91" s="20">
        <f t="shared" si="18"/>
        <v>13343.45</v>
      </c>
      <c r="J91" s="52">
        <f t="shared" si="15"/>
        <v>132519.35</v>
      </c>
    </row>
    <row r="92" spans="1:10" ht="18" customHeight="1">
      <c r="A92" s="16" t="s">
        <v>108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 t="shared" si="15"/>
        <v>0</v>
      </c>
    </row>
    <row r="93" spans="1:10" ht="18.75" customHeight="1">
      <c r="A93" s="16" t="s">
        <v>109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12228453.860000001</v>
      </c>
    </row>
    <row r="98" spans="1:10" ht="18.75" customHeight="1">
      <c r="A98" s="27" t="s">
        <v>82</v>
      </c>
      <c r="B98" s="28">
        <v>134882.26999999999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19">SUM(B98:I98)</f>
        <v>134882.26999999999</v>
      </c>
    </row>
    <row r="99" spans="1:10" ht="18.75" customHeight="1">
      <c r="A99" s="27" t="s">
        <v>83</v>
      </c>
      <c r="B99" s="28">
        <v>951748.09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19"/>
        <v>951748.09</v>
      </c>
    </row>
    <row r="100" spans="1:10" ht="18.75" customHeight="1">
      <c r="A100" s="27" t="s">
        <v>84</v>
      </c>
      <c r="B100" s="44">
        <v>0</v>
      </c>
      <c r="C100" s="28">
        <f>+C89</f>
        <v>1693974.32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19"/>
        <v>1693974.32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1672728.38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19"/>
        <v>1672728.38</v>
      </c>
    </row>
    <row r="102" spans="1:10" ht="18.75" customHeight="1">
      <c r="A102" s="27" t="s">
        <v>119</v>
      </c>
      <c r="B102" s="44">
        <v>0</v>
      </c>
      <c r="C102" s="44">
        <v>0</v>
      </c>
      <c r="D102" s="44">
        <v>0</v>
      </c>
      <c r="E102" s="28">
        <v>1289019.1599999999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19"/>
        <v>1289019.1599999999</v>
      </c>
    </row>
    <row r="103" spans="1:10" ht="18.75" customHeight="1">
      <c r="A103" s="27" t="s">
        <v>120</v>
      </c>
      <c r="B103" s="44">
        <v>0</v>
      </c>
      <c r="C103" s="44">
        <v>0</v>
      </c>
      <c r="D103" s="44">
        <v>0</v>
      </c>
      <c r="E103" s="28">
        <v>683364.59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19"/>
        <v>683364.59</v>
      </c>
    </row>
    <row r="104" spans="1:10" ht="18.75" customHeight="1">
      <c r="A104" s="27" t="s">
        <v>121</v>
      </c>
      <c r="B104" s="44">
        <v>0</v>
      </c>
      <c r="C104" s="44">
        <v>0</v>
      </c>
      <c r="D104" s="44">
        <v>0</v>
      </c>
      <c r="E104" s="28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19"/>
        <v>0</v>
      </c>
    </row>
    <row r="105" spans="1:10" ht="18.75" customHeight="1">
      <c r="A105" s="27" t="s">
        <v>86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990958.11999999988</v>
      </c>
      <c r="G105" s="44">
        <v>0</v>
      </c>
      <c r="H105" s="44">
        <v>0</v>
      </c>
      <c r="I105" s="44">
        <v>0</v>
      </c>
      <c r="J105" s="45">
        <f t="shared" si="19"/>
        <v>990958.11999999988</v>
      </c>
    </row>
    <row r="106" spans="1:10" ht="18.75" customHeight="1">
      <c r="A106" s="27" t="s">
        <v>87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189984.96</v>
      </c>
      <c r="H106" s="44">
        <v>0</v>
      </c>
      <c r="I106" s="44">
        <v>0</v>
      </c>
      <c r="J106" s="45">
        <f t="shared" si="19"/>
        <v>189984.96</v>
      </c>
    </row>
    <row r="107" spans="1:10" ht="18.75" customHeight="1">
      <c r="A107" s="27" t="s">
        <v>88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281967.89</v>
      </c>
      <c r="H107" s="44">
        <v>0</v>
      </c>
      <c r="I107" s="44">
        <v>0</v>
      </c>
      <c r="J107" s="45">
        <f t="shared" si="19"/>
        <v>281967.89</v>
      </c>
    </row>
    <row r="108" spans="1:10" ht="18.75" customHeight="1">
      <c r="A108" s="27" t="s">
        <v>89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421094.83</v>
      </c>
      <c r="H108" s="44">
        <v>0</v>
      </c>
      <c r="I108" s="44">
        <v>0</v>
      </c>
      <c r="J108" s="45">
        <f t="shared" si="19"/>
        <v>421094.83</v>
      </c>
    </row>
    <row r="109" spans="1:10" ht="18.75" customHeight="1">
      <c r="A109" s="27" t="s">
        <v>90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689636.58</v>
      </c>
      <c r="H109" s="44">
        <v>0</v>
      </c>
      <c r="I109" s="44">
        <v>0</v>
      </c>
      <c r="J109" s="45">
        <f t="shared" si="19"/>
        <v>689636.58</v>
      </c>
    </row>
    <row r="110" spans="1:10" ht="18.75" customHeight="1">
      <c r="A110" s="27" t="s">
        <v>91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640671.99</v>
      </c>
      <c r="I110" s="44">
        <v>0</v>
      </c>
      <c r="J110" s="45">
        <f t="shared" si="19"/>
        <v>640671.99</v>
      </c>
    </row>
    <row r="111" spans="1:10" ht="18.75" customHeight="1">
      <c r="A111" s="27" t="s">
        <v>92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50896.49</v>
      </c>
      <c r="I111" s="44">
        <v>0</v>
      </c>
      <c r="J111" s="45">
        <f t="shared" si="19"/>
        <v>50896.49</v>
      </c>
    </row>
    <row r="112" spans="1:10" ht="18.75" customHeight="1">
      <c r="A112" s="27" t="s">
        <v>93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351547.66</v>
      </c>
      <c r="I112" s="44">
        <v>0</v>
      </c>
      <c r="J112" s="45">
        <f t="shared" si="19"/>
        <v>351547.66</v>
      </c>
    </row>
    <row r="113" spans="1:10" ht="18.75" customHeight="1">
      <c r="A113" s="27" t="s">
        <v>94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302437.31</v>
      </c>
      <c r="I113" s="44">
        <v>0</v>
      </c>
      <c r="J113" s="45">
        <f t="shared" si="19"/>
        <v>302437.31</v>
      </c>
    </row>
    <row r="114" spans="1:10" ht="18.75" customHeight="1">
      <c r="A114" s="27" t="s">
        <v>95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832199.4</v>
      </c>
      <c r="I114" s="44">
        <v>0</v>
      </c>
      <c r="J114" s="45">
        <f t="shared" si="19"/>
        <v>832199.4</v>
      </c>
    </row>
    <row r="115" spans="1:10" ht="18.75" customHeight="1">
      <c r="A115" s="27" t="s">
        <v>96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385152.15</v>
      </c>
      <c r="J115" s="45">
        <f t="shared" si="19"/>
        <v>385152.15</v>
      </c>
    </row>
    <row r="116" spans="1:10" ht="18.75" customHeight="1">
      <c r="A116" s="29" t="s">
        <v>97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666189.67000000004</v>
      </c>
      <c r="J116" s="48">
        <f t="shared" si="19"/>
        <v>666189.67000000004</v>
      </c>
    </row>
    <row r="117" spans="1:10" ht="18.75" customHeight="1">
      <c r="A117" s="43" t="s">
        <v>117</v>
      </c>
      <c r="B117" s="55"/>
      <c r="C117" s="55"/>
      <c r="D117" s="55"/>
      <c r="E117" s="55"/>
      <c r="F117" s="55"/>
      <c r="G117" s="55"/>
      <c r="H117" s="55"/>
      <c r="I117" s="55"/>
      <c r="J117" s="56"/>
    </row>
    <row r="118" spans="1:10" ht="18.75" customHeight="1">
      <c r="A118" s="43" t="s">
        <v>118</v>
      </c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2013-11-05T16:07:37Z</dcterms:modified>
</cp:coreProperties>
</file>