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10"/>
  <c r="J11"/>
  <c r="B12"/>
  <c r="C12"/>
  <c r="D12"/>
  <c r="D8"/>
  <c r="E12"/>
  <c r="F12"/>
  <c r="F8"/>
  <c r="G12"/>
  <c r="H12"/>
  <c r="H8" s="1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C56" s="1"/>
  <c r="D58"/>
  <c r="D57" s="1"/>
  <c r="D56" s="1"/>
  <c r="E58"/>
  <c r="E57" s="1"/>
  <c r="E56" s="1"/>
  <c r="F58"/>
  <c r="F57" s="1"/>
  <c r="F56" s="1"/>
  <c r="G58"/>
  <c r="G57" s="1"/>
  <c r="G56" s="1"/>
  <c r="H58"/>
  <c r="H57" s="1"/>
  <c r="H56" s="1"/>
  <c r="I58"/>
  <c r="I57" s="1"/>
  <c r="I56" s="1"/>
  <c r="J58"/>
  <c r="J59"/>
  <c r="C64"/>
  <c r="D64"/>
  <c r="E64"/>
  <c r="F64"/>
  <c r="G64"/>
  <c r="H64"/>
  <c r="I64"/>
  <c r="J65"/>
  <c r="J66"/>
  <c r="J67"/>
  <c r="J81"/>
  <c r="J88"/>
  <c r="B91"/>
  <c r="J91" s="1"/>
  <c r="C91"/>
  <c r="D91"/>
  <c r="E91"/>
  <c r="F91"/>
  <c r="G91"/>
  <c r="H91"/>
  <c r="I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I8"/>
  <c r="I7" s="1"/>
  <c r="I45" s="1"/>
  <c r="I44" s="1"/>
  <c r="G8"/>
  <c r="G7" s="1"/>
  <c r="G45" s="1"/>
  <c r="G44" s="1"/>
  <c r="E8"/>
  <c r="E7"/>
  <c r="C8"/>
  <c r="C7"/>
  <c r="C46" s="1"/>
  <c r="F7"/>
  <c r="F45" s="1"/>
  <c r="F44" s="1"/>
  <c r="D7"/>
  <c r="D45"/>
  <c r="D44" s="1"/>
  <c r="B8"/>
  <c r="E48"/>
  <c r="J48" s="1"/>
  <c r="E45"/>
  <c r="E44" s="1"/>
  <c r="C45"/>
  <c r="B7"/>
  <c r="B45" s="1"/>
  <c r="J9"/>
  <c r="J64"/>
  <c r="D90" l="1"/>
  <c r="D89" s="1"/>
  <c r="D101" s="1"/>
  <c r="J101" s="1"/>
  <c r="D43"/>
  <c r="F43"/>
  <c r="F90"/>
  <c r="F89" s="1"/>
  <c r="F105" s="1"/>
  <c r="J105" s="1"/>
  <c r="I43"/>
  <c r="I90"/>
  <c r="I89" s="1"/>
  <c r="B44"/>
  <c r="E90"/>
  <c r="E89" s="1"/>
  <c r="E43"/>
  <c r="J46"/>
  <c r="C44"/>
  <c r="G43"/>
  <c r="G90"/>
  <c r="G89" s="1"/>
  <c r="B56"/>
  <c r="J56" s="1"/>
  <c r="J57"/>
  <c r="H7"/>
  <c r="H45" s="1"/>
  <c r="H44" s="1"/>
  <c r="J8"/>
  <c r="J7" s="1"/>
  <c r="H90" l="1"/>
  <c r="H89" s="1"/>
  <c r="H43"/>
  <c r="J45"/>
  <c r="J44" s="1"/>
  <c r="C43"/>
  <c r="C90"/>
  <c r="C89" s="1"/>
  <c r="C100" s="1"/>
  <c r="J100" s="1"/>
  <c r="J97" s="1"/>
  <c r="B43"/>
  <c r="J43" s="1"/>
  <c r="B90"/>
  <c r="J90" l="1"/>
  <c r="B89"/>
  <c r="J89" s="1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<sst xmlns="http://schemas.openxmlformats.org/spreadsheetml/2006/main" count="120" uniqueCount="120">
  <si>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</si>
  <si>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</si>
  <si>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</si>
  <si>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</si>
  <si>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</si>
  <si>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</si>
  <si>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</si>
  <si>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</si>
  <si>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</si>
  <si>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</si>
  <si>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</si>
  <si>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</si>
  <si>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</si>
  <si>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</si>
  <si>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</si>
  <si>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</si>
  <si>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</si>
  <si>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</si>
  <si>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</si>
  <si>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</si>
  <si>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</si>
  <si>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</si>
  <si>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</si>
  <si>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</si>
  <si>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</si>
  <si>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</si>
  <si>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</si>
  <si>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</si>
  <si>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</si>
  <si>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</si>
  <si>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</si>
  <si>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</si>
  <si>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</si>
  <si>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</si>
  <si>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</si>
  <si>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</si>
  <si>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</si>
  <si>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</si>
  <si>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</si>
  <si>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</si>
  <si>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</si>
  <si>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</si>
  <si>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</si>
  <si>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</si>
  <si>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</si>
  <si>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</si>
  <si>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</si>
  <si>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</si>
  <si>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</si>
  <si>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</si>
  <si>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</si>
  <si>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</si>
  <si>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</si>
  <si>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</si>
  <si>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</si>
  <si>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</si>
  <si>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</si>
  <si>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</si>
  <si>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</si>
  <si>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</si>
  <si>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</si>
  <si>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</si>
  <si>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</si>
  <si>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</si>
  <si>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</si>
  <si>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</si>
  <si>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</si>
  <si>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</si>
  <si>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</si>
  <si>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</si>
  <si>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</si>
  <si>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</si>
  <si>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</si>
  <si>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</si>
  <si>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</si>
  <si>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</si>
  <si>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</si>
  <si>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</si>
  <si>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</si>
  <si>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</si>
  <si>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</si>
  <si>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</si>
  <si>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</si>
  <si>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</si>
  <si>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</si>
  <si>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</si>
  <si>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</si>
  <si>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</si>
  <si>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</si>
  <si>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</si>
  <si>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</si>
  <si>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</si>
  <si>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</si>
  <si>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</si>
  <si>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</si>
  <si>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</si>
  <si>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</si>
  <si>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</si>
  <si>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</si>
  <si>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</si>
  <si>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</si>
  <si>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</si>
  <si>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</si>
  <si>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</si>
  <si>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</si>
  <si>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</si>
  <si>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</si>
  <si>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</si>
  <si>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</si>
  <si>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</si>
  <si>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</si>
  <si>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</si>
  <si>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</si>
  <si>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</si>
  <si>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13/10/13 - VENCIMENTO 18/10/13</t>
  </si>
  <si>
    <t>8.19. Viação Gato Preto Ltda.</t>
  </si>
  <si>
    <t>8.20. Transpass Transp. de Pass. Ltda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</si>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</sst>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showGridLines="0" tabSelected="1" zoomScale="80" zoomScaleNormal="8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9" style="1"/>
    <col min="12" max="12" width="12.5" style="1" customWidth="1"/>
    <col min="13" max="16384" width="9" style="1"/>
  </cols>
  <sheetData>
    <row r="1" spans="1:13" ht="21">
      <c r="A1" s="60" t="s">
        <v>100</v>
      </c>
      <c r="B1" s="60"/>
      <c r="C1" s="60"/>
      <c r="D1" s="60"/>
      <c r="E1" s="60"/>
      <c r="F1" s="60"/>
      <c r="G1" s="60"/>
      <c r="H1" s="60"/>
      <c r="I1" s="60"/>
      <c r="J1" s="60"/>
    </row>
    <row r="2" spans="1:13" ht="21">
      <c r="A2" s="61" t="s">
        <v>114</v>
      </c>
      <c r="B2" s="61"/>
      <c r="C2" s="61"/>
      <c r="D2" s="61"/>
      <c r="E2" s="61"/>
      <c r="F2" s="61"/>
      <c r="G2" s="61"/>
      <c r="H2" s="61"/>
      <c r="I2" s="61"/>
      <c r="J2" s="61"/>
    </row>
    <row r="3" spans="1:13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3" ht="15.75">
      <c r="A4" s="62" t="s">
        <v>16</v>
      </c>
      <c r="B4" s="63" t="s">
        <v>31</v>
      </c>
      <c r="C4" s="64"/>
      <c r="D4" s="64"/>
      <c r="E4" s="64"/>
      <c r="F4" s="64"/>
      <c r="G4" s="64"/>
      <c r="H4" s="64"/>
      <c r="I4" s="65"/>
      <c r="J4" s="66" t="s">
        <v>17</v>
      </c>
    </row>
    <row r="5" spans="1:13" ht="38.25">
      <c r="A5" s="62"/>
      <c r="B5" s="30" t="s">
        <v>8</v>
      </c>
      <c r="C5" s="30" t="s">
        <v>9</v>
      </c>
      <c r="D5" s="30" t="s">
        <v>10</v>
      </c>
      <c r="E5" s="67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2"/>
    </row>
    <row r="6" spans="1:13" ht="18.75" customHeight="1">
      <c r="A6" s="62"/>
      <c r="B6" s="3" t="s">
        <v>0</v>
      </c>
      <c r="C6" s="3" t="s">
        <v>1</v>
      </c>
      <c r="D6" s="3" t="s">
        <v>2</v>
      </c>
      <c r="E6" s="68"/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3" ht="17.25" customHeight="1">
      <c r="A7" s="8" t="s">
        <v>32</v>
      </c>
      <c r="B7" s="9">
        <f t="shared" ref="B7:J7" si="0">+B8+B16+B20+B23</f>
        <v>190262</v>
      </c>
      <c r="C7" s="9">
        <f t="shared" si="0"/>
        <v>234602</v>
      </c>
      <c r="D7" s="9">
        <f t="shared" si="0"/>
        <v>223943</v>
      </c>
      <c r="E7" s="9">
        <f t="shared" si="0"/>
        <v>156021</v>
      </c>
      <c r="F7" s="9">
        <f t="shared" si="0"/>
        <v>139355</v>
      </c>
      <c r="G7" s="9">
        <f t="shared" si="0"/>
        <v>273118</v>
      </c>
      <c r="H7" s="9">
        <f t="shared" si="0"/>
        <v>398507</v>
      </c>
      <c r="I7" s="9">
        <f t="shared" si="0"/>
        <v>140668</v>
      </c>
      <c r="J7" s="9">
        <f t="shared" si="0"/>
        <v>1756476</v>
      </c>
      <c r="L7" s="58"/>
    </row>
    <row r="8" spans="1:13" ht="17.25" customHeight="1">
      <c r="A8" s="10" t="s">
        <v>33</v>
      </c>
      <c r="B8" s="11">
        <f>B9+B12</f>
        <v>109440</v>
      </c>
      <c r="C8" s="11">
        <f t="shared" ref="C8:I8" si="1">C9+C12</f>
        <v>140563</v>
      </c>
      <c r="D8" s="11">
        <f t="shared" si="1"/>
        <v>129560</v>
      </c>
      <c r="E8" s="11">
        <f t="shared" si="1"/>
        <v>87356</v>
      </c>
      <c r="F8" s="11">
        <f t="shared" si="1"/>
        <v>80830</v>
      </c>
      <c r="G8" s="11">
        <f t="shared" si="1"/>
        <v>144920</v>
      </c>
      <c r="H8" s="11">
        <f t="shared" si="1"/>
        <v>208808</v>
      </c>
      <c r="I8" s="11">
        <f t="shared" si="1"/>
        <v>84866</v>
      </c>
      <c r="J8" s="11">
        <f t="shared" ref="J8:J23" si="2">SUM(B8:I8)</f>
        <v>986343</v>
      </c>
    </row>
    <row r="9" spans="1:13" ht="17.25" customHeight="1">
      <c r="A9" s="15" t="s">
        <v>18</v>
      </c>
      <c r="B9" s="13">
        <f>+B10+B11</f>
        <v>23403</v>
      </c>
      <c r="C9" s="13">
        <f t="shared" ref="C9:I9" si="3">+C10+C11</f>
        <v>32432</v>
      </c>
      <c r="D9" s="13">
        <f t="shared" si="3"/>
        <v>28927</v>
      </c>
      <c r="E9" s="13">
        <f t="shared" si="3"/>
        <v>19897</v>
      </c>
      <c r="F9" s="13">
        <f t="shared" si="3"/>
        <v>17025</v>
      </c>
      <c r="G9" s="13">
        <f t="shared" si="3"/>
        <v>25948</v>
      </c>
      <c r="H9" s="13">
        <f t="shared" si="3"/>
        <v>29391</v>
      </c>
      <c r="I9" s="13">
        <f t="shared" si="3"/>
        <v>19274</v>
      </c>
      <c r="J9" s="11">
        <f t="shared" si="2"/>
        <v>196297</v>
      </c>
    </row>
    <row r="10" spans="1:13" ht="17.25" customHeight="1">
      <c r="A10" s="31" t="s">
        <v>19</v>
      </c>
      <c r="B10" s="13">
        <v>23403</v>
      </c>
      <c r="C10" s="13">
        <v>32432</v>
      </c>
      <c r="D10" s="13">
        <v>28927</v>
      </c>
      <c r="E10" s="13">
        <v>19897</v>
      </c>
      <c r="F10" s="13">
        <v>17025</v>
      </c>
      <c r="G10" s="13">
        <v>25948</v>
      </c>
      <c r="H10" s="13">
        <v>29391</v>
      </c>
      <c r="I10" s="13">
        <v>19274</v>
      </c>
      <c r="J10" s="11">
        <f>SUM(B10:I10)</f>
        <v>196297</v>
      </c>
    </row>
    <row r="11" spans="1:13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3" ht="17.25" customHeight="1">
      <c r="A12" s="15" t="s">
        <v>34</v>
      </c>
      <c r="B12" s="17">
        <f t="shared" ref="B12:I12" si="4">SUM(B13:B15)</f>
        <v>86037</v>
      </c>
      <c r="C12" s="17">
        <f t="shared" si="4"/>
        <v>108131</v>
      </c>
      <c r="D12" s="17">
        <f t="shared" si="4"/>
        <v>100633</v>
      </c>
      <c r="E12" s="17">
        <f t="shared" si="4"/>
        <v>67459</v>
      </c>
      <c r="F12" s="17">
        <f t="shared" si="4"/>
        <v>63805</v>
      </c>
      <c r="G12" s="17">
        <f t="shared" si="4"/>
        <v>118972</v>
      </c>
      <c r="H12" s="17">
        <f t="shared" si="4"/>
        <v>179417</v>
      </c>
      <c r="I12" s="17">
        <f t="shared" si="4"/>
        <v>65592</v>
      </c>
      <c r="J12" s="11">
        <f t="shared" si="2"/>
        <v>790046</v>
      </c>
    </row>
    <row r="13" spans="1:13" ht="17.25" customHeight="1">
      <c r="A13" s="14" t="s">
        <v>21</v>
      </c>
      <c r="B13" s="13">
        <v>35643</v>
      </c>
      <c r="C13" s="13">
        <v>49631</v>
      </c>
      <c r="D13" s="13">
        <v>46050</v>
      </c>
      <c r="E13" s="13">
        <v>31893</v>
      </c>
      <c r="F13" s="13">
        <v>29609</v>
      </c>
      <c r="G13" s="13">
        <v>50841</v>
      </c>
      <c r="H13" s="13">
        <v>73313</v>
      </c>
      <c r="I13" s="13">
        <v>25864</v>
      </c>
      <c r="J13" s="11">
        <f t="shared" si="2"/>
        <v>342844</v>
      </c>
      <c r="L13" s="58"/>
      <c r="M13" s="59"/>
    </row>
    <row r="14" spans="1:13" ht="17.25" customHeight="1">
      <c r="A14" s="14" t="s">
        <v>22</v>
      </c>
      <c r="B14" s="13">
        <v>39069</v>
      </c>
      <c r="C14" s="13">
        <v>43852</v>
      </c>
      <c r="D14" s="13">
        <v>42731</v>
      </c>
      <c r="E14" s="13">
        <v>27297</v>
      </c>
      <c r="F14" s="13">
        <v>26459</v>
      </c>
      <c r="G14" s="13">
        <v>53521</v>
      </c>
      <c r="H14" s="13">
        <v>87983</v>
      </c>
      <c r="I14" s="13">
        <v>31825</v>
      </c>
      <c r="J14" s="11">
        <f t="shared" si="2"/>
        <v>352737</v>
      </c>
      <c r="L14" s="58"/>
    </row>
    <row r="15" spans="1:13" ht="17.25" customHeight="1">
      <c r="A15" s="14" t="s">
        <v>23</v>
      </c>
      <c r="B15" s="13">
        <v>11325</v>
      </c>
      <c r="C15" s="13">
        <v>14648</v>
      </c>
      <c r="D15" s="13">
        <v>11852</v>
      </c>
      <c r="E15" s="13">
        <v>8269</v>
      </c>
      <c r="F15" s="13">
        <v>7737</v>
      </c>
      <c r="G15" s="13">
        <v>14610</v>
      </c>
      <c r="H15" s="13">
        <v>18121</v>
      </c>
      <c r="I15" s="13">
        <v>7903</v>
      </c>
      <c r="J15" s="11">
        <f t="shared" si="2"/>
        <v>94465</v>
      </c>
    </row>
    <row r="16" spans="1:13" ht="17.25" customHeight="1">
      <c r="A16" s="16" t="s">
        <v>24</v>
      </c>
      <c r="B16" s="11">
        <f>+B17+B18+B19</f>
        <v>64705</v>
      </c>
      <c r="C16" s="11">
        <f t="shared" ref="C16:I16" si="5">+C17+C18+C19</f>
        <v>71165</v>
      </c>
      <c r="D16" s="11">
        <f t="shared" si="5"/>
        <v>69035</v>
      </c>
      <c r="E16" s="11">
        <f t="shared" si="5"/>
        <v>48125</v>
      </c>
      <c r="F16" s="11">
        <f t="shared" si="5"/>
        <v>43690</v>
      </c>
      <c r="G16" s="11">
        <f t="shared" si="5"/>
        <v>105566</v>
      </c>
      <c r="H16" s="11">
        <f t="shared" si="5"/>
        <v>166545</v>
      </c>
      <c r="I16" s="11">
        <f t="shared" si="5"/>
        <v>45500</v>
      </c>
      <c r="J16" s="11">
        <f t="shared" si="2"/>
        <v>614331</v>
      </c>
    </row>
    <row r="17" spans="1:12" ht="17.25" customHeight="1">
      <c r="A17" s="12" t="s">
        <v>25</v>
      </c>
      <c r="B17" s="13">
        <v>32844</v>
      </c>
      <c r="C17" s="13">
        <v>41041</v>
      </c>
      <c r="D17" s="13">
        <v>38915</v>
      </c>
      <c r="E17" s="13">
        <v>27586</v>
      </c>
      <c r="F17" s="13">
        <v>25296</v>
      </c>
      <c r="G17" s="13">
        <v>54751</v>
      </c>
      <c r="H17" s="13">
        <v>80311</v>
      </c>
      <c r="I17" s="13">
        <v>24072</v>
      </c>
      <c r="J17" s="11">
        <f t="shared" si="2"/>
        <v>324816</v>
      </c>
      <c r="L17" s="58"/>
    </row>
    <row r="18" spans="1:12" ht="17.25" customHeight="1">
      <c r="A18" s="12" t="s">
        <v>26</v>
      </c>
      <c r="B18" s="13">
        <v>25170</v>
      </c>
      <c r="C18" s="13">
        <v>22680</v>
      </c>
      <c r="D18" s="13">
        <v>23912</v>
      </c>
      <c r="E18" s="13">
        <v>15930</v>
      </c>
      <c r="F18" s="13">
        <v>14358</v>
      </c>
      <c r="G18" s="13">
        <v>40781</v>
      </c>
      <c r="H18" s="13">
        <v>72528</v>
      </c>
      <c r="I18" s="13">
        <v>17540</v>
      </c>
      <c r="J18" s="11">
        <f t="shared" si="2"/>
        <v>232899</v>
      </c>
      <c r="L18" s="58"/>
    </row>
    <row r="19" spans="1:12" ht="17.25" customHeight="1">
      <c r="A19" s="12" t="s">
        <v>27</v>
      </c>
      <c r="B19" s="13">
        <v>6691</v>
      </c>
      <c r="C19" s="13">
        <v>7444</v>
      </c>
      <c r="D19" s="13">
        <v>6208</v>
      </c>
      <c r="E19" s="13">
        <v>4609</v>
      </c>
      <c r="F19" s="13">
        <v>4036</v>
      </c>
      <c r="G19" s="13">
        <v>10034</v>
      </c>
      <c r="H19" s="13">
        <v>13706</v>
      </c>
      <c r="I19" s="13">
        <v>3888</v>
      </c>
      <c r="J19" s="11">
        <f t="shared" si="2"/>
        <v>56616</v>
      </c>
    </row>
    <row r="20" spans="1:12" ht="17.25" customHeight="1">
      <c r="A20" s="16" t="s">
        <v>28</v>
      </c>
      <c r="B20" s="13">
        <v>16117</v>
      </c>
      <c r="C20" s="13">
        <v>22874</v>
      </c>
      <c r="D20" s="13">
        <v>25348</v>
      </c>
      <c r="E20" s="13">
        <v>20540</v>
      </c>
      <c r="F20" s="13">
        <v>14835</v>
      </c>
      <c r="G20" s="13">
        <v>22632</v>
      </c>
      <c r="H20" s="13">
        <v>23154</v>
      </c>
      <c r="I20" s="13">
        <v>8877</v>
      </c>
      <c r="J20" s="11">
        <f t="shared" si="2"/>
        <v>154377</v>
      </c>
    </row>
    <row r="21" spans="1:12" ht="17.25" customHeight="1">
      <c r="A21" s="12" t="s">
        <v>29</v>
      </c>
      <c r="B21" s="13">
        <v>10315</v>
      </c>
      <c r="C21" s="13">
        <v>14639</v>
      </c>
      <c r="D21" s="13">
        <v>16223</v>
      </c>
      <c r="E21" s="13">
        <v>13146</v>
      </c>
      <c r="F21" s="13">
        <v>9494</v>
      </c>
      <c r="G21" s="13">
        <v>14484</v>
      </c>
      <c r="H21" s="13">
        <v>14819</v>
      </c>
      <c r="I21" s="13">
        <v>5681</v>
      </c>
      <c r="J21" s="11">
        <f t="shared" si="2"/>
        <v>98801</v>
      </c>
      <c r="L21" s="58"/>
    </row>
    <row r="22" spans="1:12" ht="17.25" customHeight="1">
      <c r="A22" s="12" t="s">
        <v>30</v>
      </c>
      <c r="B22" s="13">
        <v>5802</v>
      </c>
      <c r="C22" s="13">
        <v>8235</v>
      </c>
      <c r="D22" s="13">
        <v>9125</v>
      </c>
      <c r="E22" s="13">
        <v>7394</v>
      </c>
      <c r="F22" s="13">
        <v>5341</v>
      </c>
      <c r="G22" s="13">
        <v>8148</v>
      </c>
      <c r="H22" s="13">
        <v>8335</v>
      </c>
      <c r="I22" s="13">
        <v>3196</v>
      </c>
      <c r="J22" s="11">
        <f t="shared" si="2"/>
        <v>55576</v>
      </c>
      <c r="L22" s="58"/>
    </row>
    <row r="23" spans="1:12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1425</v>
      </c>
      <c r="J23" s="11">
        <f t="shared" si="2"/>
        <v>1425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2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2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2" ht="17.25" customHeight="1">
      <c r="A27" s="32" t="s">
        <v>38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2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2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2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2" ht="17.25" customHeight="1">
      <c r="A31" s="2" t="s">
        <v>98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22915.66</v>
      </c>
      <c r="J31" s="24">
        <f t="shared" ref="J31:J67" si="7">SUM(B31:I31)</f>
        <v>22915.66</v>
      </c>
    </row>
    <row r="32" spans="1:12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447037.1</v>
      </c>
      <c r="C43" s="23">
        <f t="shared" ref="C43:I43" si="8">+C44+C52</f>
        <v>628016.5</v>
      </c>
      <c r="D43" s="23">
        <f t="shared" si="8"/>
        <v>631146.30000000005</v>
      </c>
      <c r="E43" s="23">
        <f t="shared" si="8"/>
        <v>444899.56</v>
      </c>
      <c r="F43" s="23">
        <f t="shared" si="8"/>
        <v>345042.18</v>
      </c>
      <c r="G43" s="23">
        <f t="shared" si="8"/>
        <v>675515.93</v>
      </c>
      <c r="H43" s="23">
        <f t="shared" si="8"/>
        <v>850513.34</v>
      </c>
      <c r="I43" s="23">
        <f t="shared" si="8"/>
        <v>354703.32999999996</v>
      </c>
      <c r="J43" s="23">
        <f t="shared" si="7"/>
        <v>4376874.24</v>
      </c>
    </row>
    <row r="44" spans="1:10" ht="17.25" customHeight="1">
      <c r="A44" s="16" t="s">
        <v>51</v>
      </c>
      <c r="B44" s="24">
        <f>SUM(B45:B51)</f>
        <v>432065.98</v>
      </c>
      <c r="C44" s="24">
        <f t="shared" ref="C44:J44" si="9">SUM(C45:C51)</f>
        <v>607653.03</v>
      </c>
      <c r="D44" s="24">
        <f t="shared" si="9"/>
        <v>610804.53</v>
      </c>
      <c r="E44" s="24">
        <f t="shared" si="9"/>
        <v>424631.9</v>
      </c>
      <c r="F44" s="24">
        <f t="shared" si="9"/>
        <v>325770.18</v>
      </c>
      <c r="G44" s="24">
        <f t="shared" si="9"/>
        <v>657558.9</v>
      </c>
      <c r="H44" s="24">
        <f t="shared" si="9"/>
        <v>825347.85</v>
      </c>
      <c r="I44" s="24">
        <f t="shared" si="9"/>
        <v>341359.87999999995</v>
      </c>
      <c r="J44" s="24">
        <f t="shared" si="9"/>
        <v>4225192.2500000009</v>
      </c>
    </row>
    <row r="45" spans="1:10" ht="17.25" customHeight="1">
      <c r="A45" s="37" t="s">
        <v>52</v>
      </c>
      <c r="B45" s="24">
        <f t="shared" ref="B45:I45" si="10">ROUND(B26*B7,2)</f>
        <v>432065.98</v>
      </c>
      <c r="C45" s="24">
        <f t="shared" si="10"/>
        <v>606305.41</v>
      </c>
      <c r="D45" s="24">
        <f t="shared" si="10"/>
        <v>610804.53</v>
      </c>
      <c r="E45" s="24">
        <f t="shared" si="10"/>
        <v>415515.13</v>
      </c>
      <c r="F45" s="24">
        <f t="shared" si="10"/>
        <v>325770.18</v>
      </c>
      <c r="G45" s="24">
        <f t="shared" si="10"/>
        <v>657558.9</v>
      </c>
      <c r="H45" s="24">
        <f t="shared" si="10"/>
        <v>825347.85</v>
      </c>
      <c r="I45" s="24">
        <f t="shared" si="10"/>
        <v>318444.21999999997</v>
      </c>
      <c r="J45" s="24">
        <f t="shared" si="7"/>
        <v>4191812.2</v>
      </c>
    </row>
    <row r="46" spans="1:10" ht="17.25" customHeight="1">
      <c r="A46" s="37" t="s">
        <v>53</v>
      </c>
      <c r="B46" s="20">
        <v>0</v>
      </c>
      <c r="C46" s="24">
        <f>ROUND(C27*C7,2)</f>
        <v>1347.62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1347.62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12455.62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12455.62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-3338.85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-3338.85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22915.66</v>
      </c>
      <c r="J49" s="24">
        <f>SUM(B49:I49)</f>
        <v>22915.66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+B57+B64+B86+B87</f>
        <v>-70209</v>
      </c>
      <c r="C56" s="38">
        <f t="shared" si="11"/>
        <v>-97498.91</v>
      </c>
      <c r="D56" s="38">
        <f t="shared" si="11"/>
        <v>-87872.36</v>
      </c>
      <c r="E56" s="38">
        <f t="shared" si="11"/>
        <v>-336980.83</v>
      </c>
      <c r="F56" s="38">
        <f t="shared" si="11"/>
        <v>-52558.3</v>
      </c>
      <c r="G56" s="38">
        <f t="shared" si="11"/>
        <v>-78224.649999999994</v>
      </c>
      <c r="H56" s="38">
        <f t="shared" si="11"/>
        <v>-88196.61</v>
      </c>
      <c r="I56" s="38">
        <f t="shared" si="11"/>
        <v>-57822</v>
      </c>
      <c r="J56" s="38">
        <f t="shared" si="7"/>
        <v>-869362.66000000015</v>
      </c>
    </row>
    <row r="57" spans="1:10" ht="18.75" customHeight="1">
      <c r="A57" s="16" t="s">
        <v>96</v>
      </c>
      <c r="B57" s="38">
        <f t="shared" ref="B57:I57" si="12">B58+B59+B60+B61+B62+B63</f>
        <v>-70209</v>
      </c>
      <c r="C57" s="38">
        <f t="shared" si="12"/>
        <v>-97296</v>
      </c>
      <c r="D57" s="38">
        <f t="shared" si="12"/>
        <v>-86781</v>
      </c>
      <c r="E57" s="38">
        <f t="shared" si="12"/>
        <v>-59691</v>
      </c>
      <c r="F57" s="38">
        <f t="shared" si="12"/>
        <v>-51075</v>
      </c>
      <c r="G57" s="38">
        <f t="shared" si="12"/>
        <v>-77844</v>
      </c>
      <c r="H57" s="38">
        <f t="shared" si="12"/>
        <v>-88173</v>
      </c>
      <c r="I57" s="38">
        <f t="shared" si="12"/>
        <v>-57822</v>
      </c>
      <c r="J57" s="38">
        <f t="shared" si="7"/>
        <v>-588891</v>
      </c>
    </row>
    <row r="58" spans="1:10" ht="18.75" customHeight="1">
      <c r="A58" s="12" t="s">
        <v>97</v>
      </c>
      <c r="B58" s="38">
        <f>-ROUND(B9*$D$3,2)</f>
        <v>-70209</v>
      </c>
      <c r="C58" s="38">
        <f t="shared" ref="C58:I58" si="13">-ROUND(C9*$D$3,2)</f>
        <v>-97296</v>
      </c>
      <c r="D58" s="38">
        <f t="shared" si="13"/>
        <v>-86781</v>
      </c>
      <c r="E58" s="38">
        <f t="shared" si="13"/>
        <v>-59691</v>
      </c>
      <c r="F58" s="38">
        <f t="shared" si="13"/>
        <v>-51075</v>
      </c>
      <c r="G58" s="38">
        <f t="shared" si="13"/>
        <v>-77844</v>
      </c>
      <c r="H58" s="38">
        <f t="shared" si="13"/>
        <v>-88173</v>
      </c>
      <c r="I58" s="38">
        <f t="shared" si="13"/>
        <v>-57822</v>
      </c>
      <c r="J58" s="38">
        <f t="shared" si="7"/>
        <v>-588891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101</v>
      </c>
      <c r="B64" s="20">
        <v>0</v>
      </c>
      <c r="C64" s="52">
        <f t="shared" ref="C64:I64" si="14">SUM(C65:C85)</f>
        <v>-202.91</v>
      </c>
      <c r="D64" s="52">
        <f t="shared" si="14"/>
        <v>-1091.3599999999999</v>
      </c>
      <c r="E64" s="52">
        <f t="shared" si="14"/>
        <v>-277289.83</v>
      </c>
      <c r="F64" s="52">
        <f t="shared" si="14"/>
        <v>-1483.3</v>
      </c>
      <c r="G64" s="52">
        <f t="shared" si="14"/>
        <v>-380.65</v>
      </c>
      <c r="H64" s="52">
        <f t="shared" si="14"/>
        <v>-23.61</v>
      </c>
      <c r="I64" s="52">
        <f t="shared" si="14"/>
        <v>0</v>
      </c>
      <c r="J64" s="38">
        <f t="shared" si="7"/>
        <v>-280471.66000000003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/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-275000</v>
      </c>
      <c r="F77" s="20">
        <v>0</v>
      </c>
      <c r="G77" s="20">
        <v>0</v>
      </c>
      <c r="H77" s="20">
        <v>0</v>
      </c>
      <c r="I77" s="20">
        <v>0</v>
      </c>
      <c r="J77" s="53">
        <f>SUM(B77:I77)</f>
        <v>-275000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99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53"/>
    </row>
    <row r="81" spans="1:10" ht="18.75" customHeight="1">
      <c r="A81" s="12" t="s">
        <v>102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109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105</v>
      </c>
      <c r="B89" s="25">
        <f t="shared" ref="B89:I89" si="15">+B90+B91</f>
        <v>376828.1</v>
      </c>
      <c r="C89" s="25">
        <f t="shared" si="15"/>
        <v>530517.59000000008</v>
      </c>
      <c r="D89" s="25">
        <f t="shared" si="15"/>
        <v>543273.94000000006</v>
      </c>
      <c r="E89" s="25">
        <f t="shared" si="15"/>
        <v>107918.73000000001</v>
      </c>
      <c r="F89" s="25">
        <f t="shared" si="15"/>
        <v>292483.88</v>
      </c>
      <c r="G89" s="25">
        <f t="shared" si="15"/>
        <v>597291.28</v>
      </c>
      <c r="H89" s="25">
        <f t="shared" si="15"/>
        <v>762316.73</v>
      </c>
      <c r="I89" s="25">
        <f t="shared" si="15"/>
        <v>296881.32999999996</v>
      </c>
      <c r="J89" s="53">
        <f>SUM(B89:I89)</f>
        <v>3507511.5800000005</v>
      </c>
    </row>
    <row r="90" spans="1:10" ht="18.75" customHeight="1">
      <c r="A90" s="16" t="s">
        <v>104</v>
      </c>
      <c r="B90" s="25">
        <f t="shared" ref="B90:I90" si="16">+B44+B57+B64+B86</f>
        <v>361856.98</v>
      </c>
      <c r="C90" s="25">
        <f t="shared" si="16"/>
        <v>510154.12000000005</v>
      </c>
      <c r="D90" s="25">
        <f t="shared" si="16"/>
        <v>522932.17000000004</v>
      </c>
      <c r="E90" s="25">
        <f t="shared" si="16"/>
        <v>87651.07</v>
      </c>
      <c r="F90" s="25">
        <f t="shared" si="16"/>
        <v>273211.88</v>
      </c>
      <c r="G90" s="25">
        <f t="shared" si="16"/>
        <v>579334.25</v>
      </c>
      <c r="H90" s="25">
        <f t="shared" si="16"/>
        <v>737151.24</v>
      </c>
      <c r="I90" s="25">
        <f t="shared" si="16"/>
        <v>283537.87999999995</v>
      </c>
      <c r="J90" s="53">
        <f>SUM(B90:I90)</f>
        <v>3355829.59</v>
      </c>
    </row>
    <row r="91" spans="1:10" ht="18.75" customHeight="1">
      <c r="A91" s="16" t="s">
        <v>108</v>
      </c>
      <c r="B91" s="25">
        <f t="shared" ref="B91:I91" si="17">IF(+B52+B87+B92&lt;0,0,(B52+B87+B92))</f>
        <v>14971.12</v>
      </c>
      <c r="C91" s="25">
        <f t="shared" si="17"/>
        <v>20363.47</v>
      </c>
      <c r="D91" s="25">
        <f t="shared" si="17"/>
        <v>20341.77</v>
      </c>
      <c r="E91" s="20">
        <f t="shared" si="17"/>
        <v>20267.66</v>
      </c>
      <c r="F91" s="25">
        <f t="shared" si="17"/>
        <v>19272</v>
      </c>
      <c r="G91" s="20">
        <f t="shared" si="17"/>
        <v>17957.03</v>
      </c>
      <c r="H91" s="25">
        <f t="shared" si="17"/>
        <v>25165.49</v>
      </c>
      <c r="I91" s="20">
        <f t="shared" si="17"/>
        <v>13343.45</v>
      </c>
      <c r="J91" s="53">
        <f>SUM(B91:I91)</f>
        <v>151681.99000000002</v>
      </c>
    </row>
    <row r="92" spans="1:10" ht="18" customHeight="1">
      <c r="A92" s="16" t="s">
        <v>106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107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SUM(J98:J116)</f>
        <v>3507511.5700000008</v>
      </c>
    </row>
    <row r="98" spans="1:10" ht="18.75" customHeight="1">
      <c r="A98" s="27" t="s">
        <v>82</v>
      </c>
      <c r="B98" s="28">
        <v>47809.01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6" si="18">SUM(B98:I98)</f>
        <v>47809.01</v>
      </c>
    </row>
    <row r="99" spans="1:10" ht="18.75" customHeight="1">
      <c r="A99" s="27" t="s">
        <v>83</v>
      </c>
      <c r="B99" s="28">
        <v>329019.09000000003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18"/>
        <v>329019.09000000003</v>
      </c>
    </row>
    <row r="100" spans="1:10" ht="18.75" customHeight="1">
      <c r="A100" s="27" t="s">
        <v>84</v>
      </c>
      <c r="B100" s="44">
        <v>0</v>
      </c>
      <c r="C100" s="28">
        <f>+C89</f>
        <v>530517.59000000008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18"/>
        <v>530517.59000000008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543273.94000000006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18"/>
        <v>543273.94000000006</v>
      </c>
    </row>
    <row r="102" spans="1:10" ht="18.75" customHeight="1">
      <c r="A102" s="27" t="s">
        <v>117</v>
      </c>
      <c r="B102" s="44">
        <v>0</v>
      </c>
      <c r="C102" s="44">
        <v>0</v>
      </c>
      <c r="D102" s="44">
        <v>0</v>
      </c>
      <c r="E102" s="28">
        <v>26751.1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18"/>
        <v>26751.1</v>
      </c>
    </row>
    <row r="103" spans="1:10" ht="18.75" customHeight="1">
      <c r="A103" s="27" t="s">
        <v>118</v>
      </c>
      <c r="B103" s="44">
        <v>0</v>
      </c>
      <c r="C103" s="44">
        <v>0</v>
      </c>
      <c r="D103" s="44">
        <v>0</v>
      </c>
      <c r="E103" s="28">
        <v>80238.52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18"/>
        <v>80238.52</v>
      </c>
    </row>
    <row r="104" spans="1:10" ht="18.75" customHeight="1">
      <c r="A104" s="27" t="s">
        <v>119</v>
      </c>
      <c r="B104" s="44">
        <v>0</v>
      </c>
      <c r="C104" s="44">
        <v>0</v>
      </c>
      <c r="D104" s="44">
        <v>0</v>
      </c>
      <c r="E104" s="28">
        <v>929.1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18"/>
        <v>929.1</v>
      </c>
    </row>
    <row r="105" spans="1:10" ht="18.75" customHeight="1">
      <c r="A105" s="27" t="s">
        <v>86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292483.88</v>
      </c>
      <c r="G105" s="44">
        <v>0</v>
      </c>
      <c r="H105" s="44">
        <v>0</v>
      </c>
      <c r="I105" s="44">
        <v>0</v>
      </c>
      <c r="J105" s="45">
        <f t="shared" si="18"/>
        <v>292483.88</v>
      </c>
    </row>
    <row r="106" spans="1:10" ht="18.75" customHeight="1">
      <c r="A106" s="27" t="s">
        <v>87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74634.47</v>
      </c>
      <c r="H106" s="44">
        <v>0</v>
      </c>
      <c r="I106" s="44">
        <v>0</v>
      </c>
      <c r="J106" s="45">
        <f t="shared" si="18"/>
        <v>74634.47</v>
      </c>
    </row>
    <row r="107" spans="1:10" ht="18.75" customHeight="1">
      <c r="A107" s="27" t="s">
        <v>88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100229.92</v>
      </c>
      <c r="H107" s="44">
        <v>0</v>
      </c>
      <c r="I107" s="44">
        <v>0</v>
      </c>
      <c r="J107" s="45">
        <f t="shared" si="18"/>
        <v>100229.92</v>
      </c>
    </row>
    <row r="108" spans="1:10" ht="18.75" customHeight="1">
      <c r="A108" s="27" t="s">
        <v>89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147816.47</v>
      </c>
      <c r="H108" s="44">
        <v>0</v>
      </c>
      <c r="I108" s="44">
        <v>0</v>
      </c>
      <c r="J108" s="45">
        <f t="shared" si="18"/>
        <v>147816.47</v>
      </c>
    </row>
    <row r="109" spans="1:10" ht="18.75" customHeight="1">
      <c r="A109" s="27" t="s">
        <v>90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274610.42</v>
      </c>
      <c r="H109" s="44">
        <v>0</v>
      </c>
      <c r="I109" s="44">
        <v>0</v>
      </c>
      <c r="J109" s="45">
        <f t="shared" si="18"/>
        <v>274610.42</v>
      </c>
    </row>
    <row r="110" spans="1:10" ht="18.75" customHeight="1">
      <c r="A110" s="27" t="s">
        <v>91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214764.2</v>
      </c>
      <c r="I110" s="44">
        <v>0</v>
      </c>
      <c r="J110" s="45">
        <f t="shared" si="18"/>
        <v>214764.2</v>
      </c>
    </row>
    <row r="111" spans="1:10" ht="18.75" customHeight="1">
      <c r="A111" s="27" t="s">
        <v>92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22590.27</v>
      </c>
      <c r="I111" s="44">
        <v>0</v>
      </c>
      <c r="J111" s="45">
        <f t="shared" si="18"/>
        <v>22590.27</v>
      </c>
    </row>
    <row r="112" spans="1:10" ht="18.75" customHeight="1">
      <c r="A112" s="27" t="s">
        <v>93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126667.33</v>
      </c>
      <c r="I112" s="44">
        <v>0</v>
      </c>
      <c r="J112" s="45">
        <f t="shared" si="18"/>
        <v>126667.33</v>
      </c>
    </row>
    <row r="113" spans="1:10" ht="18.75" customHeight="1">
      <c r="A113" s="27" t="s">
        <v>94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103867.29</v>
      </c>
      <c r="I113" s="44">
        <v>0</v>
      </c>
      <c r="J113" s="45">
        <f t="shared" si="18"/>
        <v>103867.29</v>
      </c>
    </row>
    <row r="114" spans="1:10" ht="18.75" customHeight="1">
      <c r="A114" s="27" t="s">
        <v>95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294427.64</v>
      </c>
      <c r="I114" s="44">
        <v>0</v>
      </c>
      <c r="J114" s="45">
        <f t="shared" si="18"/>
        <v>294427.64</v>
      </c>
    </row>
    <row r="115" spans="1:10" ht="18.75" customHeight="1">
      <c r="A115" s="27" t="s">
        <v>115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101553.44</v>
      </c>
      <c r="J115" s="45">
        <f t="shared" si="18"/>
        <v>101553.44</v>
      </c>
    </row>
    <row r="116" spans="1:10" ht="18.75" customHeight="1">
      <c r="A116" s="29" t="s">
        <v>116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195327.89</v>
      </c>
      <c r="J116" s="48">
        <f t="shared" si="18"/>
        <v>195327.89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2013-11-05T16:07:18Z</dcterms:modified>
</cp:coreProperties>
</file>