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9"/>
  <c r="J10"/>
  <c r="J11"/>
  <c r="B12"/>
  <c r="C12"/>
  <c r="C8" s="1"/>
  <c r="D12"/>
  <c r="E12"/>
  <c r="E8" s="1"/>
  <c r="F12"/>
  <c r="G12"/>
  <c r="G8" s="1"/>
  <c r="H12"/>
  <c r="I12"/>
  <c r="I8" s="1"/>
  <c r="J13"/>
  <c r="J14"/>
  <c r="J15"/>
  <c r="B16"/>
  <c r="C16"/>
  <c r="D16"/>
  <c r="E16"/>
  <c r="F16"/>
  <c r="G16"/>
  <c r="H16"/>
  <c r="I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B64"/>
  <c r="C64"/>
  <c r="D64"/>
  <c r="E64"/>
  <c r="F64"/>
  <c r="G64"/>
  <c r="H64"/>
  <c r="I64"/>
  <c r="J65"/>
  <c r="J66"/>
  <c r="J67"/>
  <c r="J81"/>
  <c r="J88"/>
  <c r="B91"/>
  <c r="C91"/>
  <c r="D91"/>
  <c r="E91"/>
  <c r="F91"/>
  <c r="G91"/>
  <c r="H91"/>
  <c r="I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I7" l="1"/>
  <c r="I45" s="1"/>
  <c r="I44" s="1"/>
  <c r="I90" s="1"/>
  <c r="I89" s="1"/>
  <c r="G7"/>
  <c r="G45" s="1"/>
  <c r="G44" s="1"/>
  <c r="E7"/>
  <c r="E45" s="1"/>
  <c r="E44" s="1"/>
  <c r="C7"/>
  <c r="H8"/>
  <c r="H7" s="1"/>
  <c r="H45" s="1"/>
  <c r="H44" s="1"/>
  <c r="H43" s="1"/>
  <c r="F8"/>
  <c r="F7" s="1"/>
  <c r="F45" s="1"/>
  <c r="F44" s="1"/>
  <c r="D8"/>
  <c r="D7" s="1"/>
  <c r="D45" s="1"/>
  <c r="D44" s="1"/>
  <c r="D43" s="1"/>
  <c r="B8"/>
  <c r="J91"/>
  <c r="J16"/>
  <c r="I43"/>
  <c r="G90"/>
  <c r="G89" s="1"/>
  <c r="G43"/>
  <c r="E48"/>
  <c r="J48" s="1"/>
  <c r="C46"/>
  <c r="J46" s="1"/>
  <c r="C45"/>
  <c r="F90"/>
  <c r="F89" s="1"/>
  <c r="F105" s="1"/>
  <c r="J105" s="1"/>
  <c r="F43"/>
  <c r="J8"/>
  <c r="J7" s="1"/>
  <c r="B7"/>
  <c r="B45" s="1"/>
  <c r="H90"/>
  <c r="H89" s="1"/>
  <c r="B56"/>
  <c r="J57"/>
  <c r="H56"/>
  <c r="F56"/>
  <c r="D56"/>
  <c r="J12"/>
  <c r="I56"/>
  <c r="G56"/>
  <c r="E56"/>
  <c r="C56"/>
  <c r="D90"/>
  <c r="D89" s="1"/>
  <c r="D101" s="1"/>
  <c r="J101" s="1"/>
  <c r="J64"/>
  <c r="J56" l="1"/>
  <c r="E43"/>
  <c r="E90"/>
  <c r="C44"/>
  <c r="B44"/>
  <c r="J45"/>
  <c r="J44" s="1"/>
  <c r="C90"/>
  <c r="C89" s="1"/>
  <c r="C100" s="1"/>
  <c r="J100" s="1"/>
  <c r="J97" s="1"/>
  <c r="C43"/>
  <c r="E89"/>
  <c r="B43" l="1"/>
  <c r="J43" s="1"/>
  <c r="B90"/>
  <c r="B89" l="1"/>
  <c r="J89" s="1"/>
  <c r="J90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<sst xmlns="http://schemas.openxmlformats.org/spreadsheetml/2006/main" count="120" uniqueCount="120">
  <si>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</si>
  <si>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</si>
  <si>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</si>
  <si>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</si>
  <si>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</si>
  <si>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</si>
  <si>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</si>
  <si>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</si>
  <si>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</si>
  <si>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</si>
  <si>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</si>
  <si>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</si>
  <si>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</si>
  <si>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</si>
  <si>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</si>
  <si>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</si>
  <si>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</si>
  <si>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</si>
  <si>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</si>
  <si>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</si>
  <si>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</si>
  <si>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</si>
  <si>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</si>
  <si>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</si>
  <si>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</si>
  <si>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</si>
  <si>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</si>
  <si>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</si>
  <si>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</si>
  <si>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</si>
  <si>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</si>
  <si>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</si>
  <si>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</si>
  <si>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</si>
  <si>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</si>
  <si>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</si>
  <si>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</si>
  <si>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</si>
  <si>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</si>
  <si>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</si>
  <si>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</si>
  <si>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</si>
  <si>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</si>
  <si>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</si>
  <si>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</si>
  <si>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</si>
  <si>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</si>
  <si>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</si>
  <si>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</si>
  <si>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</si>
  <si>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</si>
  <si>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</si>
  <si>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</si>
  <si>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</si>
  <si>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</si>
  <si>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</si>
  <si>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</si>
  <si>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</si>
  <si>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</si>
  <si>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</si>
  <si>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</si>
  <si>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</si>
  <si>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</si>
  <si>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</si>
  <si>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</si>
  <si>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</si>
  <si>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</si>
  <si>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</si>
  <si>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</si>
  <si>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</si>
  <si>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</si>
  <si>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</si>
  <si>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</si>
  <si>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</si>
  <si>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</si>
  <si>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</si>
  <si>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</si>
  <si>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</si>
  <si>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</si>
  <si>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</si>
  <si>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</si>
  <si>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</si>
  <si>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</si>
  <si>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</si>
  <si>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</si>
  <si>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</si>
  <si>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</si>
  <si>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</si>
  <si>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</si>
  <si>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</si>
  <si>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</si>
  <si>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</si>
  <si>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</si>
  <si>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</si>
  <si>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</si>
  <si>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</si>
  <si>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</si>
  <si>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</si>
  <si>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</si>
  <si>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</si>
  <si>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</si>
  <si>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</si>
  <si>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</si>
  <si>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</si>
  <si>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</si>
  <si>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</si>
  <si>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</si>
  <si>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</si>
  <si>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</si>
  <si>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</si>
  <si>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</si>
  <si>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</si>
  <si>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</si>
  <si>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</si>
  <si>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12/10/13 - VENCIMENTO 18/10/13</t>
  </si>
  <si>
    <t>8.19. Viação Gato Preto Ltda.</t>
  </si>
  <si>
    <t>8.20. Transpass Transp. de Pass. Ltda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</si>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</sst>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zoomScale="80" zoomScaleNormal="8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2.625" style="1" bestFit="1" customWidth="1"/>
    <col min="12" max="16384" width="9" style="1"/>
  </cols>
  <sheetData>
    <row r="1" spans="1:12" ht="2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114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264642</v>
      </c>
      <c r="C7" s="9">
        <f t="shared" si="0"/>
        <v>358078</v>
      </c>
      <c r="D7" s="9">
        <f t="shared" si="0"/>
        <v>346359</v>
      </c>
      <c r="E7" s="9">
        <f t="shared" si="0"/>
        <v>213364</v>
      </c>
      <c r="F7" s="9">
        <f t="shared" si="0"/>
        <v>224766</v>
      </c>
      <c r="G7" s="9">
        <f t="shared" si="0"/>
        <v>378752</v>
      </c>
      <c r="H7" s="9">
        <f t="shared" si="0"/>
        <v>547779</v>
      </c>
      <c r="I7" s="9">
        <f t="shared" si="0"/>
        <v>211359</v>
      </c>
      <c r="J7" s="9">
        <f t="shared" si="0"/>
        <v>2545099</v>
      </c>
      <c r="K7" s="58"/>
    </row>
    <row r="8" spans="1:12" ht="17.25" customHeight="1">
      <c r="A8" s="10" t="s">
        <v>33</v>
      </c>
      <c r="B8" s="11">
        <f>B9+B12</f>
        <v>153623</v>
      </c>
      <c r="C8" s="11">
        <f t="shared" ref="C8:I8" si="1">C9+C12</f>
        <v>215372</v>
      </c>
      <c r="D8" s="11">
        <f t="shared" si="1"/>
        <v>200264</v>
      </c>
      <c r="E8" s="11">
        <f t="shared" si="1"/>
        <v>118881</v>
      </c>
      <c r="F8" s="11">
        <f t="shared" si="1"/>
        <v>131163</v>
      </c>
      <c r="G8" s="11">
        <f t="shared" si="1"/>
        <v>200637</v>
      </c>
      <c r="H8" s="11">
        <f t="shared" si="1"/>
        <v>286562</v>
      </c>
      <c r="I8" s="11">
        <f t="shared" si="1"/>
        <v>129407</v>
      </c>
      <c r="J8" s="11">
        <f t="shared" ref="J8:J23" si="2">SUM(B8:I8)</f>
        <v>1435909</v>
      </c>
    </row>
    <row r="9" spans="1:12" ht="17.25" customHeight="1">
      <c r="A9" s="15" t="s">
        <v>18</v>
      </c>
      <c r="B9" s="13">
        <f>+B10+B11</f>
        <v>31323</v>
      </c>
      <c r="C9" s="13">
        <f t="shared" ref="C9:I9" si="3">+C10+C11</f>
        <v>47942</v>
      </c>
      <c r="D9" s="13">
        <f t="shared" si="3"/>
        <v>41953</v>
      </c>
      <c r="E9" s="13">
        <f t="shared" si="3"/>
        <v>25023</v>
      </c>
      <c r="F9" s="13">
        <f t="shared" si="3"/>
        <v>27084</v>
      </c>
      <c r="G9" s="13">
        <f t="shared" si="3"/>
        <v>34719</v>
      </c>
      <c r="H9" s="13">
        <f t="shared" si="3"/>
        <v>37189</v>
      </c>
      <c r="I9" s="13">
        <f t="shared" si="3"/>
        <v>29325</v>
      </c>
      <c r="J9" s="11">
        <f t="shared" si="2"/>
        <v>274558</v>
      </c>
    </row>
    <row r="10" spans="1:12" ht="17.25" customHeight="1">
      <c r="A10" s="31" t="s">
        <v>19</v>
      </c>
      <c r="B10" s="13">
        <v>31323</v>
      </c>
      <c r="C10" s="13">
        <v>47942</v>
      </c>
      <c r="D10" s="13">
        <v>41953</v>
      </c>
      <c r="E10" s="13">
        <v>25023</v>
      </c>
      <c r="F10" s="13">
        <v>27084</v>
      </c>
      <c r="G10" s="13">
        <v>34719</v>
      </c>
      <c r="H10" s="13">
        <v>37189</v>
      </c>
      <c r="I10" s="13">
        <v>29325</v>
      </c>
      <c r="J10" s="11">
        <f>SUM(B10:I10)</f>
        <v>274558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122300</v>
      </c>
      <c r="C12" s="17">
        <f t="shared" si="4"/>
        <v>167430</v>
      </c>
      <c r="D12" s="17">
        <f t="shared" si="4"/>
        <v>158311</v>
      </c>
      <c r="E12" s="17">
        <f t="shared" si="4"/>
        <v>93858</v>
      </c>
      <c r="F12" s="17">
        <f t="shared" si="4"/>
        <v>104079</v>
      </c>
      <c r="G12" s="17">
        <f t="shared" si="4"/>
        <v>165918</v>
      </c>
      <c r="H12" s="17">
        <f t="shared" si="4"/>
        <v>249373</v>
      </c>
      <c r="I12" s="17">
        <f t="shared" si="4"/>
        <v>100082</v>
      </c>
      <c r="J12" s="11">
        <f t="shared" si="2"/>
        <v>1161351</v>
      </c>
    </row>
    <row r="13" spans="1:12" ht="17.25" customHeight="1">
      <c r="A13" s="14" t="s">
        <v>21</v>
      </c>
      <c r="B13" s="13">
        <v>51857</v>
      </c>
      <c r="C13" s="13">
        <v>77004</v>
      </c>
      <c r="D13" s="13">
        <v>74623</v>
      </c>
      <c r="E13" s="13">
        <v>45360</v>
      </c>
      <c r="F13" s="13">
        <v>49198</v>
      </c>
      <c r="G13" s="13">
        <v>72755</v>
      </c>
      <c r="H13" s="13">
        <v>106040</v>
      </c>
      <c r="I13" s="13">
        <v>41205</v>
      </c>
      <c r="J13" s="11">
        <f t="shared" si="2"/>
        <v>518042</v>
      </c>
      <c r="K13" s="58"/>
      <c r="L13" s="59"/>
    </row>
    <row r="14" spans="1:12" ht="17.25" customHeight="1">
      <c r="A14" s="14" t="s">
        <v>22</v>
      </c>
      <c r="B14" s="13">
        <v>53952</v>
      </c>
      <c r="C14" s="13">
        <v>66641</v>
      </c>
      <c r="D14" s="13">
        <v>64769</v>
      </c>
      <c r="E14" s="13">
        <v>36383</v>
      </c>
      <c r="F14" s="13">
        <v>42021</v>
      </c>
      <c r="G14" s="13">
        <v>72408</v>
      </c>
      <c r="H14" s="13">
        <v>117469</v>
      </c>
      <c r="I14" s="13">
        <v>46338</v>
      </c>
      <c r="J14" s="11">
        <f t="shared" si="2"/>
        <v>499981</v>
      </c>
      <c r="K14" s="58"/>
    </row>
    <row r="15" spans="1:12" ht="17.25" customHeight="1">
      <c r="A15" s="14" t="s">
        <v>23</v>
      </c>
      <c r="B15" s="13">
        <v>16491</v>
      </c>
      <c r="C15" s="13">
        <v>23785</v>
      </c>
      <c r="D15" s="13">
        <v>18919</v>
      </c>
      <c r="E15" s="13">
        <v>12115</v>
      </c>
      <c r="F15" s="13">
        <v>12860</v>
      </c>
      <c r="G15" s="13">
        <v>20755</v>
      </c>
      <c r="H15" s="13">
        <v>25864</v>
      </c>
      <c r="I15" s="13">
        <v>12539</v>
      </c>
      <c r="J15" s="11">
        <f t="shared" si="2"/>
        <v>143328</v>
      </c>
    </row>
    <row r="16" spans="1:12" ht="17.25" customHeight="1">
      <c r="A16" s="16" t="s">
        <v>24</v>
      </c>
      <c r="B16" s="11">
        <f>+B17+B18+B19</f>
        <v>91513</v>
      </c>
      <c r="C16" s="11">
        <f t="shared" ref="C16:I16" si="5">+C17+C18+C19</f>
        <v>111530</v>
      </c>
      <c r="D16" s="11">
        <f t="shared" si="5"/>
        <v>111534</v>
      </c>
      <c r="E16" s="11">
        <f t="shared" si="5"/>
        <v>69477</v>
      </c>
      <c r="F16" s="11">
        <f t="shared" si="5"/>
        <v>72187</v>
      </c>
      <c r="G16" s="11">
        <f t="shared" si="5"/>
        <v>148691</v>
      </c>
      <c r="H16" s="11">
        <f t="shared" si="5"/>
        <v>232271</v>
      </c>
      <c r="I16" s="11">
        <f t="shared" si="5"/>
        <v>68375</v>
      </c>
      <c r="J16" s="11">
        <f t="shared" si="2"/>
        <v>905578</v>
      </c>
    </row>
    <row r="17" spans="1:11" ht="17.25" customHeight="1">
      <c r="A17" s="12" t="s">
        <v>25</v>
      </c>
      <c r="B17" s="13">
        <v>48100</v>
      </c>
      <c r="C17" s="13">
        <v>64103</v>
      </c>
      <c r="D17" s="13">
        <v>64434</v>
      </c>
      <c r="E17" s="13">
        <v>40141</v>
      </c>
      <c r="F17" s="13">
        <v>42223</v>
      </c>
      <c r="G17" s="13">
        <v>79560</v>
      </c>
      <c r="H17" s="13">
        <v>115235</v>
      </c>
      <c r="I17" s="13">
        <v>37032</v>
      </c>
      <c r="J17" s="11">
        <f t="shared" si="2"/>
        <v>490828</v>
      </c>
      <c r="K17" s="58"/>
    </row>
    <row r="18" spans="1:11" ht="17.25" customHeight="1">
      <c r="A18" s="12" t="s">
        <v>26</v>
      </c>
      <c r="B18" s="13">
        <v>33356</v>
      </c>
      <c r="C18" s="13">
        <v>34927</v>
      </c>
      <c r="D18" s="13">
        <v>36457</v>
      </c>
      <c r="E18" s="13">
        <v>22335</v>
      </c>
      <c r="F18" s="13">
        <v>23314</v>
      </c>
      <c r="G18" s="13">
        <v>54280</v>
      </c>
      <c r="H18" s="13">
        <v>96992</v>
      </c>
      <c r="I18" s="13">
        <v>25171</v>
      </c>
      <c r="J18" s="11">
        <f t="shared" si="2"/>
        <v>326832</v>
      </c>
      <c r="K18" s="58"/>
    </row>
    <row r="19" spans="1:11" ht="17.25" customHeight="1">
      <c r="A19" s="12" t="s">
        <v>27</v>
      </c>
      <c r="B19" s="13">
        <v>10057</v>
      </c>
      <c r="C19" s="13">
        <v>12500</v>
      </c>
      <c r="D19" s="13">
        <v>10643</v>
      </c>
      <c r="E19" s="13">
        <v>7001</v>
      </c>
      <c r="F19" s="13">
        <v>6650</v>
      </c>
      <c r="G19" s="13">
        <v>14851</v>
      </c>
      <c r="H19" s="13">
        <v>20044</v>
      </c>
      <c r="I19" s="13">
        <v>6172</v>
      </c>
      <c r="J19" s="11">
        <f t="shared" si="2"/>
        <v>87918</v>
      </c>
    </row>
    <row r="20" spans="1:11" ht="17.25" customHeight="1">
      <c r="A20" s="16" t="s">
        <v>28</v>
      </c>
      <c r="B20" s="13">
        <v>19506</v>
      </c>
      <c r="C20" s="13">
        <v>31176</v>
      </c>
      <c r="D20" s="13">
        <v>34561</v>
      </c>
      <c r="E20" s="13">
        <v>25006</v>
      </c>
      <c r="F20" s="13">
        <v>21416</v>
      </c>
      <c r="G20" s="13">
        <v>29424</v>
      </c>
      <c r="H20" s="13">
        <v>28946</v>
      </c>
      <c r="I20" s="13">
        <v>12431</v>
      </c>
      <c r="J20" s="11">
        <f t="shared" si="2"/>
        <v>202466</v>
      </c>
    </row>
    <row r="21" spans="1:11" ht="17.25" customHeight="1">
      <c r="A21" s="12" t="s">
        <v>29</v>
      </c>
      <c r="B21" s="13">
        <v>12484</v>
      </c>
      <c r="C21" s="13">
        <v>19953</v>
      </c>
      <c r="D21" s="13">
        <v>22119</v>
      </c>
      <c r="E21" s="13">
        <v>16004</v>
      </c>
      <c r="F21" s="13">
        <v>13706</v>
      </c>
      <c r="G21" s="13">
        <v>18831</v>
      </c>
      <c r="H21" s="13">
        <v>18525</v>
      </c>
      <c r="I21" s="13">
        <v>7956</v>
      </c>
      <c r="J21" s="11">
        <f t="shared" si="2"/>
        <v>129578</v>
      </c>
      <c r="K21" s="58"/>
    </row>
    <row r="22" spans="1:11" ht="17.25" customHeight="1">
      <c r="A22" s="12" t="s">
        <v>30</v>
      </c>
      <c r="B22" s="13">
        <v>7022</v>
      </c>
      <c r="C22" s="13">
        <v>11223</v>
      </c>
      <c r="D22" s="13">
        <v>12442</v>
      </c>
      <c r="E22" s="13">
        <v>9002</v>
      </c>
      <c r="F22" s="13">
        <v>7710</v>
      </c>
      <c r="G22" s="13">
        <v>10593</v>
      </c>
      <c r="H22" s="13">
        <v>10421</v>
      </c>
      <c r="I22" s="13">
        <v>4475</v>
      </c>
      <c r="J22" s="11">
        <f t="shared" si="2"/>
        <v>72888</v>
      </c>
      <c r="K22" s="58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1146</v>
      </c>
      <c r="J23" s="11">
        <f t="shared" si="2"/>
        <v>1146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98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23547.27</v>
      </c>
      <c r="J31" s="24">
        <f t="shared" ref="J31:J67" si="7">SUM(B31:I31)</f>
        <v>23547.27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615946.64</v>
      </c>
      <c r="C43" s="23">
        <f t="shared" ref="C43:I43" si="8">+C44+C52</f>
        <v>947837.16</v>
      </c>
      <c r="D43" s="23">
        <f t="shared" si="8"/>
        <v>965035.94000000006</v>
      </c>
      <c r="E43" s="23">
        <f t="shared" si="8"/>
        <v>600966.15</v>
      </c>
      <c r="F43" s="23">
        <f t="shared" si="8"/>
        <v>544707.48</v>
      </c>
      <c r="G43" s="23">
        <f t="shared" si="8"/>
        <v>929840.35</v>
      </c>
      <c r="H43" s="23">
        <f t="shared" si="8"/>
        <v>1159670.58</v>
      </c>
      <c r="I43" s="23">
        <f t="shared" si="8"/>
        <v>515365.22000000003</v>
      </c>
      <c r="J43" s="23">
        <f t="shared" si="7"/>
        <v>6279369.5199999996</v>
      </c>
    </row>
    <row r="44" spans="1:10" ht="17.25" customHeight="1">
      <c r="A44" s="16" t="s">
        <v>51</v>
      </c>
      <c r="B44" s="24">
        <f>SUM(B45:B51)</f>
        <v>600975.52</v>
      </c>
      <c r="C44" s="24">
        <f t="shared" ref="C44:J44" si="9">SUM(C45:C51)</f>
        <v>927473.69000000006</v>
      </c>
      <c r="D44" s="24">
        <f t="shared" si="9"/>
        <v>944694.17</v>
      </c>
      <c r="E44" s="24">
        <f t="shared" si="9"/>
        <v>580698.49</v>
      </c>
      <c r="F44" s="24">
        <f t="shared" si="9"/>
        <v>525435.48</v>
      </c>
      <c r="G44" s="24">
        <f t="shared" si="9"/>
        <v>911883.32</v>
      </c>
      <c r="H44" s="24">
        <f t="shared" si="9"/>
        <v>1134505.0900000001</v>
      </c>
      <c r="I44" s="24">
        <f t="shared" si="9"/>
        <v>502021.77</v>
      </c>
      <c r="J44" s="24">
        <f t="shared" si="9"/>
        <v>6127687.5300000003</v>
      </c>
    </row>
    <row r="45" spans="1:10" ht="17.25" customHeight="1">
      <c r="A45" s="37" t="s">
        <v>52</v>
      </c>
      <c r="B45" s="24">
        <f t="shared" ref="B45:I45" si="10">ROUND(B26*B7,2)</f>
        <v>600975.52</v>
      </c>
      <c r="C45" s="24">
        <f t="shared" si="10"/>
        <v>925416.78</v>
      </c>
      <c r="D45" s="24">
        <f t="shared" si="10"/>
        <v>944694.17</v>
      </c>
      <c r="E45" s="24">
        <f t="shared" si="10"/>
        <v>568231</v>
      </c>
      <c r="F45" s="24">
        <f t="shared" si="10"/>
        <v>525435.48</v>
      </c>
      <c r="G45" s="24">
        <f t="shared" si="10"/>
        <v>911883.32</v>
      </c>
      <c r="H45" s="24">
        <f t="shared" si="10"/>
        <v>1134505.0900000001</v>
      </c>
      <c r="I45" s="24">
        <f t="shared" si="10"/>
        <v>478474.5</v>
      </c>
      <c r="J45" s="24">
        <f t="shared" si="7"/>
        <v>6089615.8600000003</v>
      </c>
    </row>
    <row r="46" spans="1:10" ht="17.25" customHeight="1">
      <c r="A46" s="37" t="s">
        <v>53</v>
      </c>
      <c r="B46" s="20">
        <v>0</v>
      </c>
      <c r="C46" s="24">
        <f>ROUND(C27*C7,2)</f>
        <v>2056.91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2056.91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17033.48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17033.48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-4565.99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-4565.99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23547.27</v>
      </c>
      <c r="J49" s="24">
        <f>SUM(B49:I49)</f>
        <v>23547.27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+B57+B64+B86+B87</f>
        <v>-93969</v>
      </c>
      <c r="C56" s="38">
        <f t="shared" si="11"/>
        <v>-144028.91</v>
      </c>
      <c r="D56" s="38">
        <f t="shared" si="11"/>
        <v>-126950.36</v>
      </c>
      <c r="E56" s="38">
        <f t="shared" si="11"/>
        <v>-352358.83</v>
      </c>
      <c r="F56" s="38">
        <f t="shared" si="11"/>
        <v>-82735.3</v>
      </c>
      <c r="G56" s="38">
        <f t="shared" si="11"/>
        <v>-104537.65</v>
      </c>
      <c r="H56" s="38">
        <f t="shared" si="11"/>
        <v>-111590.61</v>
      </c>
      <c r="I56" s="38">
        <f t="shared" si="11"/>
        <v>-87975</v>
      </c>
      <c r="J56" s="38">
        <f t="shared" si="7"/>
        <v>-1104145.6600000001</v>
      </c>
    </row>
    <row r="57" spans="1:10" ht="18.75" customHeight="1">
      <c r="A57" s="16" t="s">
        <v>96</v>
      </c>
      <c r="B57" s="38">
        <f t="shared" ref="B57:I57" si="12">B58+B59+B60+B61+B62+B63</f>
        <v>-93969</v>
      </c>
      <c r="C57" s="38">
        <f t="shared" si="12"/>
        <v>-143826</v>
      </c>
      <c r="D57" s="38">
        <f t="shared" si="12"/>
        <v>-125859</v>
      </c>
      <c r="E57" s="38">
        <f t="shared" si="12"/>
        <v>-75069</v>
      </c>
      <c r="F57" s="38">
        <f t="shared" si="12"/>
        <v>-81252</v>
      </c>
      <c r="G57" s="38">
        <f t="shared" si="12"/>
        <v>-104157</v>
      </c>
      <c r="H57" s="38">
        <f t="shared" si="12"/>
        <v>-111567</v>
      </c>
      <c r="I57" s="38">
        <f t="shared" si="12"/>
        <v>-87975</v>
      </c>
      <c r="J57" s="38">
        <f t="shared" si="7"/>
        <v>-823674</v>
      </c>
    </row>
    <row r="58" spans="1:10" ht="18.75" customHeight="1">
      <c r="A58" s="12" t="s">
        <v>97</v>
      </c>
      <c r="B58" s="38">
        <f>-ROUND(B9*$D$3,2)</f>
        <v>-93969</v>
      </c>
      <c r="C58" s="38">
        <f t="shared" ref="C58:I58" si="13">-ROUND(C9*$D$3,2)</f>
        <v>-143826</v>
      </c>
      <c r="D58" s="38">
        <f t="shared" si="13"/>
        <v>-125859</v>
      </c>
      <c r="E58" s="38">
        <f t="shared" si="13"/>
        <v>-75069</v>
      </c>
      <c r="F58" s="38">
        <f t="shared" si="13"/>
        <v>-81252</v>
      </c>
      <c r="G58" s="38">
        <f t="shared" si="13"/>
        <v>-104157</v>
      </c>
      <c r="H58" s="38">
        <f t="shared" si="13"/>
        <v>-111567</v>
      </c>
      <c r="I58" s="38">
        <f t="shared" si="13"/>
        <v>-87975</v>
      </c>
      <c r="J58" s="38">
        <f t="shared" si="7"/>
        <v>-823674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63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64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65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101</v>
      </c>
      <c r="B64" s="52">
        <f>SUM(B65:B85)</f>
        <v>0</v>
      </c>
      <c r="C64" s="52">
        <f t="shared" ref="C64:I64" si="14">SUM(C65:C85)</f>
        <v>-202.91</v>
      </c>
      <c r="D64" s="52">
        <f t="shared" si="14"/>
        <v>-1091.3599999999999</v>
      </c>
      <c r="E64" s="52">
        <f t="shared" si="14"/>
        <v>-277289.83</v>
      </c>
      <c r="F64" s="52">
        <f t="shared" si="14"/>
        <v>-1483.3</v>
      </c>
      <c r="G64" s="52">
        <f t="shared" si="14"/>
        <v>-380.65</v>
      </c>
      <c r="H64" s="52">
        <f t="shared" si="14"/>
        <v>-23.61</v>
      </c>
      <c r="I64" s="52">
        <f t="shared" si="14"/>
        <v>0</v>
      </c>
      <c r="J64" s="38">
        <f t="shared" si="7"/>
        <v>-280471.66000000003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-275000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-275000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99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102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113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109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105</v>
      </c>
      <c r="B89" s="25">
        <f t="shared" ref="B89:I89" si="15">+B90+B91</f>
        <v>521977.64</v>
      </c>
      <c r="C89" s="25">
        <f t="shared" si="15"/>
        <v>803808.25</v>
      </c>
      <c r="D89" s="25">
        <f t="shared" si="15"/>
        <v>838085.58000000007</v>
      </c>
      <c r="E89" s="25">
        <f t="shared" si="15"/>
        <v>248607.31999999998</v>
      </c>
      <c r="F89" s="25">
        <f t="shared" si="15"/>
        <v>461972.18</v>
      </c>
      <c r="G89" s="25">
        <f t="shared" si="15"/>
        <v>825302.7</v>
      </c>
      <c r="H89" s="25">
        <f t="shared" si="15"/>
        <v>1048079.9700000001</v>
      </c>
      <c r="I89" s="25">
        <f t="shared" si="15"/>
        <v>427390.22000000003</v>
      </c>
      <c r="J89" s="53">
        <f>SUM(B89:I89)</f>
        <v>5175223.8599999994</v>
      </c>
    </row>
    <row r="90" spans="1:10" ht="18.75" customHeight="1">
      <c r="A90" s="16" t="s">
        <v>104</v>
      </c>
      <c r="B90" s="25">
        <f t="shared" ref="B90:I90" si="16">+B44+B57+B64+B86</f>
        <v>507006.52</v>
      </c>
      <c r="C90" s="25">
        <f t="shared" si="16"/>
        <v>783444.78</v>
      </c>
      <c r="D90" s="25">
        <f t="shared" si="16"/>
        <v>817743.81</v>
      </c>
      <c r="E90" s="25">
        <f t="shared" si="16"/>
        <v>228339.65999999997</v>
      </c>
      <c r="F90" s="25">
        <f t="shared" si="16"/>
        <v>442700.18</v>
      </c>
      <c r="G90" s="25">
        <f t="shared" si="16"/>
        <v>807345.66999999993</v>
      </c>
      <c r="H90" s="25">
        <f t="shared" si="16"/>
        <v>1022914.4800000001</v>
      </c>
      <c r="I90" s="25">
        <f t="shared" si="16"/>
        <v>414046.77</v>
      </c>
      <c r="J90" s="53">
        <f>SUM(B90:I90)</f>
        <v>5023541.870000001</v>
      </c>
    </row>
    <row r="91" spans="1:10" ht="18.75" customHeight="1">
      <c r="A91" s="16" t="s">
        <v>108</v>
      </c>
      <c r="B91" s="25">
        <f t="shared" ref="B91:I91" si="17">IF(+B52+B87+B92&lt;0,0,(B52+B87+B92))</f>
        <v>14971.12</v>
      </c>
      <c r="C91" s="25">
        <f t="shared" si="17"/>
        <v>20363.47</v>
      </c>
      <c r="D91" s="25">
        <f t="shared" si="17"/>
        <v>20341.77</v>
      </c>
      <c r="E91" s="20">
        <f t="shared" si="17"/>
        <v>20267.66</v>
      </c>
      <c r="F91" s="25">
        <f t="shared" si="17"/>
        <v>19272</v>
      </c>
      <c r="G91" s="20">
        <f t="shared" si="17"/>
        <v>17957.03</v>
      </c>
      <c r="H91" s="25">
        <f t="shared" si="17"/>
        <v>25165.49</v>
      </c>
      <c r="I91" s="20">
        <f t="shared" si="17"/>
        <v>13343.45</v>
      </c>
      <c r="J91" s="53">
        <f>SUM(B91:I91)</f>
        <v>151681.99000000002</v>
      </c>
    </row>
    <row r="92" spans="1:10" ht="18" customHeight="1">
      <c r="A92" s="16" t="s">
        <v>106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107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5175223.8500000006</v>
      </c>
    </row>
    <row r="98" spans="1:10" ht="18.75" customHeight="1">
      <c r="A98" s="27" t="s">
        <v>82</v>
      </c>
      <c r="B98" s="28">
        <v>66228.490000000005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18">SUM(B98:I98)</f>
        <v>66228.490000000005</v>
      </c>
    </row>
    <row r="99" spans="1:10" ht="18.75" customHeight="1">
      <c r="A99" s="27" t="s">
        <v>83</v>
      </c>
      <c r="B99" s="28">
        <v>455749.15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8"/>
        <v>455749.15</v>
      </c>
    </row>
    <row r="100" spans="1:10" ht="18.75" customHeight="1">
      <c r="A100" s="27" t="s">
        <v>84</v>
      </c>
      <c r="B100" s="44">
        <v>0</v>
      </c>
      <c r="C100" s="28">
        <f>+C89</f>
        <v>803808.25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8"/>
        <v>803808.25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838085.58000000007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8"/>
        <v>838085.58000000007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77840.990000000005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8"/>
        <v>77840.990000000005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168300.27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8"/>
        <v>168300.27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28">
        <v>2466.0700000000002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8"/>
        <v>2466.0700000000002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461972.18</v>
      </c>
      <c r="G105" s="44">
        <v>0</v>
      </c>
      <c r="H105" s="44">
        <v>0</v>
      </c>
      <c r="I105" s="44">
        <v>0</v>
      </c>
      <c r="J105" s="45">
        <f t="shared" si="18"/>
        <v>461972.18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103135.9</v>
      </c>
      <c r="H106" s="44">
        <v>0</v>
      </c>
      <c r="I106" s="44">
        <v>0</v>
      </c>
      <c r="J106" s="45">
        <f t="shared" si="18"/>
        <v>103135.9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138444.63</v>
      </c>
      <c r="H107" s="44">
        <v>0</v>
      </c>
      <c r="I107" s="44">
        <v>0</v>
      </c>
      <c r="J107" s="45">
        <f t="shared" si="18"/>
        <v>138444.63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204135.29</v>
      </c>
      <c r="H108" s="44">
        <v>0</v>
      </c>
      <c r="I108" s="44">
        <v>0</v>
      </c>
      <c r="J108" s="45">
        <f t="shared" si="18"/>
        <v>204135.29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379586.87</v>
      </c>
      <c r="H109" s="44">
        <v>0</v>
      </c>
      <c r="I109" s="44">
        <v>0</v>
      </c>
      <c r="J109" s="45">
        <f t="shared" si="18"/>
        <v>379586.87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330962.96999999997</v>
      </c>
      <c r="I110" s="44">
        <v>0</v>
      </c>
      <c r="J110" s="45">
        <f t="shared" si="18"/>
        <v>330962.96999999997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28303.03</v>
      </c>
      <c r="I111" s="44">
        <v>0</v>
      </c>
      <c r="J111" s="45">
        <f t="shared" si="18"/>
        <v>28303.03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166493.71</v>
      </c>
      <c r="I112" s="44">
        <v>0</v>
      </c>
      <c r="J112" s="45">
        <f t="shared" si="18"/>
        <v>166493.71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135751.95000000001</v>
      </c>
      <c r="I113" s="44">
        <v>0</v>
      </c>
      <c r="J113" s="45">
        <f t="shared" si="18"/>
        <v>135751.95000000001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386568.3</v>
      </c>
      <c r="I114" s="44">
        <v>0</v>
      </c>
      <c r="J114" s="45">
        <f t="shared" si="18"/>
        <v>386568.3</v>
      </c>
    </row>
    <row r="115" spans="1:10" ht="18.75" customHeight="1">
      <c r="A115" s="27" t="s">
        <v>115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145978.67000000001</v>
      </c>
      <c r="J115" s="45">
        <f t="shared" si="18"/>
        <v>145978.67000000001</v>
      </c>
    </row>
    <row r="116" spans="1:10" ht="18.75" customHeight="1">
      <c r="A116" s="29" t="s">
        <v>116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281411.55</v>
      </c>
      <c r="J116" s="48">
        <f t="shared" si="18"/>
        <v>281411.55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2013-11-05T16:06:57Z</dcterms:modified>
</cp:coreProperties>
</file>