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J86"/>
  <c r="B9"/>
  <c r="C9"/>
  <c r="D9"/>
  <c r="E9"/>
  <c r="F9"/>
  <c r="G9"/>
  <c r="H9"/>
  <c r="I9"/>
  <c r="J10"/>
  <c r="J11"/>
  <c r="B12"/>
  <c r="B8" s="1"/>
  <c r="C12"/>
  <c r="C8" s="1"/>
  <c r="D12"/>
  <c r="D8"/>
  <c r="E12"/>
  <c r="E8" s="1"/>
  <c r="F12"/>
  <c r="F8" s="1"/>
  <c r="F7" s="1"/>
  <c r="F45" s="1"/>
  <c r="F44" s="1"/>
  <c r="G12"/>
  <c r="G8" s="1"/>
  <c r="H12"/>
  <c r="H8"/>
  <c r="I12"/>
  <c r="J12" s="1"/>
  <c r="J13"/>
  <c r="J14"/>
  <c r="J15"/>
  <c r="B16"/>
  <c r="C16"/>
  <c r="D16"/>
  <c r="E16"/>
  <c r="F16"/>
  <c r="G16"/>
  <c r="H16"/>
  <c r="I16"/>
  <c r="J16" s="1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F56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71"/>
  <c r="J81"/>
  <c r="J88"/>
  <c r="B91"/>
  <c r="C91"/>
  <c r="D91"/>
  <c r="E91"/>
  <c r="F91"/>
  <c r="G91"/>
  <c r="H91"/>
  <c r="I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J9"/>
  <c r="J91" l="1"/>
  <c r="E7"/>
  <c r="D56"/>
  <c r="H56"/>
  <c r="C56"/>
  <c r="H7"/>
  <c r="H45" s="1"/>
  <c r="H44" s="1"/>
  <c r="G7"/>
  <c r="G45" s="1"/>
  <c r="G44" s="1"/>
  <c r="D7"/>
  <c r="D45" s="1"/>
  <c r="D44" s="1"/>
  <c r="C7"/>
  <c r="I8"/>
  <c r="I7" s="1"/>
  <c r="I45" s="1"/>
  <c r="I44" s="1"/>
  <c r="E56"/>
  <c r="H90"/>
  <c r="H89" s="1"/>
  <c r="H43"/>
  <c r="G43"/>
  <c r="G90"/>
  <c r="G89" s="1"/>
  <c r="D90"/>
  <c r="D89" s="1"/>
  <c r="D101" s="1"/>
  <c r="J101" s="1"/>
  <c r="D43"/>
  <c r="C45"/>
  <c r="C44" s="1"/>
  <c r="C46"/>
  <c r="J46" s="1"/>
  <c r="I43"/>
  <c r="I90"/>
  <c r="I89" s="1"/>
  <c r="B56"/>
  <c r="J57"/>
  <c r="F43"/>
  <c r="F90"/>
  <c r="F89" s="1"/>
  <c r="F105" s="1"/>
  <c r="J105" s="1"/>
  <c r="E48"/>
  <c r="J48" s="1"/>
  <c r="E45"/>
  <c r="J8"/>
  <c r="J7" s="1"/>
  <c r="B7"/>
  <c r="B45" s="1"/>
  <c r="G56"/>
  <c r="J58"/>
  <c r="J64"/>
  <c r="I56"/>
  <c r="J56" s="1"/>
  <c r="E44" l="1"/>
  <c r="C90"/>
  <c r="C89" s="1"/>
  <c r="C100" s="1"/>
  <c r="J100" s="1"/>
  <c r="J97" s="1"/>
  <c r="C43"/>
  <c r="J45"/>
  <c r="J44" s="1"/>
  <c r="B44"/>
  <c r="E43"/>
  <c r="E90"/>
  <c r="E89" s="1"/>
  <c r="B43" l="1"/>
  <c r="J43" s="1"/>
  <c r="B90"/>
  <c r="B89" l="1"/>
  <c r="J89" s="1"/>
  <c r="J90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<sst xmlns="http://schemas.openxmlformats.org/spreadsheetml/2006/main" count="123" uniqueCount="123">
  <si>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</si>
  <si>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</si>
  <si>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</si>
  <si>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</si>
  <si>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</si>
  <si>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</si>
  <si>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</si>
  <si>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</si>
  <si>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</si>
  <si>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</si>
  <si>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</si>
  <si>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</si>
  <si>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</si>
  <si>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</si>
  <si>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</si>
  <si>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</si>
  <si>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</si>
  <si>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</si>
  <si>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</si>
  <si>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</si>
  <si>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</si>
  <si>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</si>
  <si>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</si>
  <si>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</si>
  <si>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</si>
  <si>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</si>
  <si>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</si>
  <si>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</si>
  <si>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</si>
  <si>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</si>
  <si>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</si>
  <si>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</si>
  <si>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</si>
  <si>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</si>
  <si>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</si>
  <si>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</si>
  <si>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</si>
  <si>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</si>
  <si>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</si>
  <si>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</si>
  <si>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</si>
  <si>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</si>
  <si>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</si>
  <si>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</si>
  <si>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</si>
  <si>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</si>
  <si>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</si>
  <si>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</si>
  <si>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</si>
  <si>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</si>
  <si>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</si>
  <si>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</si>
  <si>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</si>
  <si>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</si>
  <si>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</si>
  <si>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</si>
  <si>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</si>
  <si>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</si>
  <si>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</si>
  <si>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</si>
  <si>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</si>
  <si>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</si>
  <si>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</si>
  <si>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</si>
  <si>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</si>
  <si>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</si>
  <si>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</si>
  <si>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</si>
  <si>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</si>
  <si>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</si>
  <si>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</si>
  <si>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</si>
  <si>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</si>
  <si>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</si>
  <si>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</si>
  <si>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</si>
  <si>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</si>
  <si>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</si>
  <si>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</si>
  <si>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</si>
  <si>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</si>
  <si>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</si>
  <si>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</si>
  <si>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</si>
  <si>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</si>
  <si>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</si>
  <si>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</si>
  <si>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</si>
  <si>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</si>
  <si>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</si>
  <si>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</si>
  <si>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</si>
  <si>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</si>
  <si>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</si>
  <si>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</si>
  <si>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</si>
  <si>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</si>
  <si>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</si>
  <si>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</si>
  <si>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</si>
  <si>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</si>
  <si>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</si>
  <si>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</si>
  <si>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11/10/13 - VENCIMENTO 18/10/13</t>
  </si>
  <si>
    <t>Nota:</t>
  </si>
  <si>
    <t>6.3. Revisão de Remuneração pelo Transporte Coletivo (1)</t>
  </si>
  <si>
    <t xml:space="preserve">(1) Revisão referente ao ajuste dos valores da energia para tração (trólebus) dos meses de </t>
  </si>
  <si>
    <t>janeiro e fevereiro e do período de abril a julho/13.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</si>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</sst>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topLeftCell="A89" zoomScaleNormal="100" zoomScaleSheetLayoutView="70" workbookViewId="0">
      <selection activeCell="A101" sqref="A10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103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6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604731</v>
      </c>
      <c r="C7" s="9">
        <f t="shared" si="0"/>
        <v>767529</v>
      </c>
      <c r="D7" s="9">
        <f t="shared" si="0"/>
        <v>734941</v>
      </c>
      <c r="E7" s="9">
        <f t="shared" si="0"/>
        <v>434567</v>
      </c>
      <c r="F7" s="9">
        <f t="shared" si="0"/>
        <v>546718</v>
      </c>
      <c r="G7" s="9">
        <f t="shared" si="0"/>
        <v>802380</v>
      </c>
      <c r="H7" s="9">
        <f t="shared" si="0"/>
        <v>1228685</v>
      </c>
      <c r="I7" s="9">
        <f t="shared" si="0"/>
        <v>559299</v>
      </c>
      <c r="J7" s="9">
        <f t="shared" si="0"/>
        <v>5678850</v>
      </c>
      <c r="K7" s="57"/>
    </row>
    <row r="8" spans="1:12" ht="17.25" customHeight="1">
      <c r="A8" s="10" t="s">
        <v>33</v>
      </c>
      <c r="B8" s="11">
        <f>B9+B12</f>
        <v>359713</v>
      </c>
      <c r="C8" s="11">
        <f t="shared" ref="C8:I8" si="1">C9+C12</f>
        <v>469757</v>
      </c>
      <c r="D8" s="11">
        <f t="shared" si="1"/>
        <v>426415</v>
      </c>
      <c r="E8" s="11">
        <f t="shared" si="1"/>
        <v>244270</v>
      </c>
      <c r="F8" s="11">
        <f t="shared" si="1"/>
        <v>324674</v>
      </c>
      <c r="G8" s="11">
        <f t="shared" si="1"/>
        <v>448098</v>
      </c>
      <c r="H8" s="11">
        <f t="shared" si="1"/>
        <v>665855</v>
      </c>
      <c r="I8" s="11">
        <f t="shared" si="1"/>
        <v>345419</v>
      </c>
      <c r="J8" s="11">
        <f t="shared" ref="J8:J23" si="2">SUM(B8:I8)</f>
        <v>3284201</v>
      </c>
    </row>
    <row r="9" spans="1:12" ht="17.25" customHeight="1">
      <c r="A9" s="15" t="s">
        <v>18</v>
      </c>
      <c r="B9" s="13">
        <f>+B10+B11</f>
        <v>46680</v>
      </c>
      <c r="C9" s="13">
        <f t="shared" ref="C9:I9" si="3">+C10+C11</f>
        <v>66197</v>
      </c>
      <c r="D9" s="13">
        <f t="shared" si="3"/>
        <v>56272</v>
      </c>
      <c r="E9" s="13">
        <f t="shared" si="3"/>
        <v>32913</v>
      </c>
      <c r="F9" s="13">
        <f t="shared" si="3"/>
        <v>41700</v>
      </c>
      <c r="G9" s="13">
        <f t="shared" si="3"/>
        <v>51065</v>
      </c>
      <c r="H9" s="13">
        <f t="shared" si="3"/>
        <v>58188</v>
      </c>
      <c r="I9" s="13">
        <f t="shared" si="3"/>
        <v>54322</v>
      </c>
      <c r="J9" s="11">
        <f t="shared" si="2"/>
        <v>407337</v>
      </c>
    </row>
    <row r="10" spans="1:12" ht="17.25" customHeight="1">
      <c r="A10" s="31" t="s">
        <v>19</v>
      </c>
      <c r="B10" s="13">
        <v>46680</v>
      </c>
      <c r="C10" s="13">
        <v>66197</v>
      </c>
      <c r="D10" s="13">
        <v>56272</v>
      </c>
      <c r="E10" s="13">
        <v>32913</v>
      </c>
      <c r="F10" s="13">
        <v>41700</v>
      </c>
      <c r="G10" s="13">
        <v>51065</v>
      </c>
      <c r="H10" s="13">
        <v>58188</v>
      </c>
      <c r="I10" s="13">
        <v>54322</v>
      </c>
      <c r="J10" s="11">
        <f>SUM(B10:I10)</f>
        <v>407337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313033</v>
      </c>
      <c r="C12" s="17">
        <f t="shared" si="4"/>
        <v>403560</v>
      </c>
      <c r="D12" s="17">
        <f t="shared" si="4"/>
        <v>370143</v>
      </c>
      <c r="E12" s="17">
        <f t="shared" si="4"/>
        <v>211357</v>
      </c>
      <c r="F12" s="17">
        <f t="shared" si="4"/>
        <v>282974</v>
      </c>
      <c r="G12" s="17">
        <f t="shared" si="4"/>
        <v>397033</v>
      </c>
      <c r="H12" s="17">
        <f t="shared" si="4"/>
        <v>607667</v>
      </c>
      <c r="I12" s="17">
        <f t="shared" si="4"/>
        <v>291097</v>
      </c>
      <c r="J12" s="11">
        <f t="shared" si="2"/>
        <v>2876864</v>
      </c>
    </row>
    <row r="13" spans="1:12" ht="17.25" customHeight="1">
      <c r="A13" s="14" t="s">
        <v>21</v>
      </c>
      <c r="B13" s="13">
        <v>126229</v>
      </c>
      <c r="C13" s="13">
        <v>177052</v>
      </c>
      <c r="D13" s="13">
        <v>169286</v>
      </c>
      <c r="E13" s="13">
        <v>98120</v>
      </c>
      <c r="F13" s="13">
        <v>125014</v>
      </c>
      <c r="G13" s="13">
        <v>174578</v>
      </c>
      <c r="H13" s="13">
        <v>259799</v>
      </c>
      <c r="I13" s="13">
        <v>119442</v>
      </c>
      <c r="J13" s="11">
        <f t="shared" si="2"/>
        <v>1249520</v>
      </c>
      <c r="K13" s="57"/>
      <c r="L13" s="58"/>
    </row>
    <row r="14" spans="1:12" ht="17.25" customHeight="1">
      <c r="A14" s="14" t="s">
        <v>22</v>
      </c>
      <c r="B14" s="13">
        <v>138127</v>
      </c>
      <c r="C14" s="13">
        <v>159219</v>
      </c>
      <c r="D14" s="13">
        <v>145322</v>
      </c>
      <c r="E14" s="13">
        <v>80711</v>
      </c>
      <c r="F14" s="13">
        <v>115791</v>
      </c>
      <c r="G14" s="13">
        <v>164227</v>
      </c>
      <c r="H14" s="13">
        <v>271151</v>
      </c>
      <c r="I14" s="13">
        <v>125816</v>
      </c>
      <c r="J14" s="11">
        <f t="shared" si="2"/>
        <v>1200364</v>
      </c>
      <c r="K14" s="57"/>
    </row>
    <row r="15" spans="1:12" ht="17.25" customHeight="1">
      <c r="A15" s="14" t="s">
        <v>23</v>
      </c>
      <c r="B15" s="13">
        <v>48677</v>
      </c>
      <c r="C15" s="13">
        <v>67289</v>
      </c>
      <c r="D15" s="13">
        <v>55535</v>
      </c>
      <c r="E15" s="13">
        <v>32526</v>
      </c>
      <c r="F15" s="13">
        <v>42169</v>
      </c>
      <c r="G15" s="13">
        <v>58228</v>
      </c>
      <c r="H15" s="13">
        <v>76717</v>
      </c>
      <c r="I15" s="13">
        <v>45839</v>
      </c>
      <c r="J15" s="11">
        <f t="shared" si="2"/>
        <v>426980</v>
      </c>
    </row>
    <row r="16" spans="1:12" ht="17.25" customHeight="1">
      <c r="A16" s="16" t="s">
        <v>24</v>
      </c>
      <c r="B16" s="11">
        <f>+B17+B18+B19</f>
        <v>204092</v>
      </c>
      <c r="C16" s="11">
        <f t="shared" ref="C16:I16" si="5">+C17+C18+C19</f>
        <v>234070</v>
      </c>
      <c r="D16" s="11">
        <f t="shared" si="5"/>
        <v>234468</v>
      </c>
      <c r="E16" s="11">
        <f t="shared" si="5"/>
        <v>143206</v>
      </c>
      <c r="F16" s="11">
        <f t="shared" si="5"/>
        <v>176253</v>
      </c>
      <c r="G16" s="11">
        <f t="shared" si="5"/>
        <v>295641</v>
      </c>
      <c r="H16" s="11">
        <f t="shared" si="5"/>
        <v>498731</v>
      </c>
      <c r="I16" s="11">
        <f t="shared" si="5"/>
        <v>175400</v>
      </c>
      <c r="J16" s="11">
        <f t="shared" si="2"/>
        <v>1961861</v>
      </c>
    </row>
    <row r="17" spans="1:11" ht="17.25" customHeight="1">
      <c r="A17" s="12" t="s">
        <v>25</v>
      </c>
      <c r="B17" s="13">
        <v>94237</v>
      </c>
      <c r="C17" s="13">
        <v>121279</v>
      </c>
      <c r="D17" s="13">
        <v>124109</v>
      </c>
      <c r="E17" s="13">
        <v>75630</v>
      </c>
      <c r="F17" s="13">
        <v>90745</v>
      </c>
      <c r="G17" s="13">
        <v>149406</v>
      </c>
      <c r="H17" s="13">
        <v>239829</v>
      </c>
      <c r="I17" s="13">
        <v>88156</v>
      </c>
      <c r="J17" s="11">
        <f t="shared" si="2"/>
        <v>983391</v>
      </c>
      <c r="K17" s="57"/>
    </row>
    <row r="18" spans="1:11" ht="17.25" customHeight="1">
      <c r="A18" s="12" t="s">
        <v>26</v>
      </c>
      <c r="B18" s="13">
        <v>82047</v>
      </c>
      <c r="C18" s="13">
        <v>80320</v>
      </c>
      <c r="D18" s="13">
        <v>80092</v>
      </c>
      <c r="E18" s="13">
        <v>48734</v>
      </c>
      <c r="F18" s="13">
        <v>64563</v>
      </c>
      <c r="G18" s="13">
        <v>109440</v>
      </c>
      <c r="H18" s="13">
        <v>204452</v>
      </c>
      <c r="I18" s="13">
        <v>65357</v>
      </c>
      <c r="J18" s="11">
        <f t="shared" si="2"/>
        <v>735005</v>
      </c>
      <c r="K18" s="57"/>
    </row>
    <row r="19" spans="1:11" ht="17.25" customHeight="1">
      <c r="A19" s="12" t="s">
        <v>27</v>
      </c>
      <c r="B19" s="13">
        <v>27808</v>
      </c>
      <c r="C19" s="13">
        <v>32471</v>
      </c>
      <c r="D19" s="13">
        <v>30267</v>
      </c>
      <c r="E19" s="13">
        <v>18842</v>
      </c>
      <c r="F19" s="13">
        <v>20945</v>
      </c>
      <c r="G19" s="13">
        <v>36795</v>
      </c>
      <c r="H19" s="13">
        <v>54450</v>
      </c>
      <c r="I19" s="13">
        <v>21887</v>
      </c>
      <c r="J19" s="11">
        <f t="shared" si="2"/>
        <v>243465</v>
      </c>
    </row>
    <row r="20" spans="1:11" ht="17.25" customHeight="1">
      <c r="A20" s="16" t="s">
        <v>28</v>
      </c>
      <c r="B20" s="13">
        <v>40926</v>
      </c>
      <c r="C20" s="13">
        <v>63702</v>
      </c>
      <c r="D20" s="13">
        <v>74058</v>
      </c>
      <c r="E20" s="13">
        <v>47091</v>
      </c>
      <c r="F20" s="13">
        <v>45791</v>
      </c>
      <c r="G20" s="13">
        <v>58641</v>
      </c>
      <c r="H20" s="13">
        <v>64099</v>
      </c>
      <c r="I20" s="13">
        <v>31359</v>
      </c>
      <c r="J20" s="11">
        <f t="shared" si="2"/>
        <v>425667</v>
      </c>
    </row>
    <row r="21" spans="1:11" ht="17.25" customHeight="1">
      <c r="A21" s="12" t="s">
        <v>29</v>
      </c>
      <c r="B21" s="13">
        <v>26193</v>
      </c>
      <c r="C21" s="13">
        <v>40769</v>
      </c>
      <c r="D21" s="13">
        <v>47397</v>
      </c>
      <c r="E21" s="13">
        <v>30138</v>
      </c>
      <c r="F21" s="13">
        <v>29306</v>
      </c>
      <c r="G21" s="13">
        <v>37530</v>
      </c>
      <c r="H21" s="13">
        <v>41023</v>
      </c>
      <c r="I21" s="13">
        <v>20070</v>
      </c>
      <c r="J21" s="11">
        <f t="shared" si="2"/>
        <v>272426</v>
      </c>
      <c r="K21" s="57"/>
    </row>
    <row r="22" spans="1:11" ht="17.25" customHeight="1">
      <c r="A22" s="12" t="s">
        <v>30</v>
      </c>
      <c r="B22" s="13">
        <v>14733</v>
      </c>
      <c r="C22" s="13">
        <v>22933</v>
      </c>
      <c r="D22" s="13">
        <v>26661</v>
      </c>
      <c r="E22" s="13">
        <v>16953</v>
      </c>
      <c r="F22" s="13">
        <v>16485</v>
      </c>
      <c r="G22" s="13">
        <v>21111</v>
      </c>
      <c r="H22" s="13">
        <v>23076</v>
      </c>
      <c r="I22" s="13">
        <v>11289</v>
      </c>
      <c r="J22" s="11">
        <f t="shared" si="2"/>
        <v>153241</v>
      </c>
      <c r="K22" s="57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7121</v>
      </c>
      <c r="J23" s="11">
        <f t="shared" si="2"/>
        <v>7121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10021.06</v>
      </c>
      <c r="J31" s="24">
        <f t="shared" ref="J31:J71" si="7">SUM(B31:I31)</f>
        <v>10021.06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1388254.75</v>
      </c>
      <c r="C43" s="23">
        <f t="shared" ref="C43:I43" si="8">+C44+C52</f>
        <v>2008374.3399999999</v>
      </c>
      <c r="D43" s="23">
        <f t="shared" si="8"/>
        <v>2024893.35</v>
      </c>
      <c r="E43" s="23">
        <f t="shared" si="8"/>
        <v>1202999.55</v>
      </c>
      <c r="F43" s="23">
        <f t="shared" si="8"/>
        <v>1297334.67</v>
      </c>
      <c r="G43" s="23">
        <f t="shared" si="8"/>
        <v>1949767.12</v>
      </c>
      <c r="H43" s="23">
        <f t="shared" si="8"/>
        <v>2569894.9900000002</v>
      </c>
      <c r="I43" s="23">
        <f t="shared" si="8"/>
        <v>1289505.5900000001</v>
      </c>
      <c r="J43" s="23">
        <f t="shared" si="7"/>
        <v>13731024.359999999</v>
      </c>
    </row>
    <row r="44" spans="1:10" ht="17.25" customHeight="1">
      <c r="A44" s="16" t="s">
        <v>51</v>
      </c>
      <c r="B44" s="24">
        <f>SUM(B45:B51)</f>
        <v>1373283.63</v>
      </c>
      <c r="C44" s="24">
        <f t="shared" ref="C44:J44" si="9">SUM(C45:C51)</f>
        <v>1988010.8699999999</v>
      </c>
      <c r="D44" s="24">
        <f t="shared" si="9"/>
        <v>2004551.58</v>
      </c>
      <c r="E44" s="24">
        <f t="shared" si="9"/>
        <v>1182731.8900000001</v>
      </c>
      <c r="F44" s="24">
        <f t="shared" si="9"/>
        <v>1278062.67</v>
      </c>
      <c r="G44" s="24">
        <f t="shared" si="9"/>
        <v>1931810.09</v>
      </c>
      <c r="H44" s="24">
        <f t="shared" si="9"/>
        <v>2544729.5</v>
      </c>
      <c r="I44" s="24">
        <f t="shared" si="9"/>
        <v>1276162.1400000001</v>
      </c>
      <c r="J44" s="24">
        <f t="shared" si="9"/>
        <v>13579342.369999999</v>
      </c>
    </row>
    <row r="45" spans="1:10" ht="17.25" customHeight="1">
      <c r="A45" s="37" t="s">
        <v>52</v>
      </c>
      <c r="B45" s="24">
        <f t="shared" ref="B45:I45" si="10">ROUND(B26*B7,2)</f>
        <v>1373283.63</v>
      </c>
      <c r="C45" s="24">
        <f t="shared" si="10"/>
        <v>1983601.95</v>
      </c>
      <c r="D45" s="24">
        <f t="shared" si="10"/>
        <v>2004551.58</v>
      </c>
      <c r="E45" s="24">
        <f t="shared" si="10"/>
        <v>1157338.83</v>
      </c>
      <c r="F45" s="24">
        <f t="shared" si="10"/>
        <v>1278062.67</v>
      </c>
      <c r="G45" s="24">
        <f t="shared" si="10"/>
        <v>1931810.09</v>
      </c>
      <c r="H45" s="24">
        <f t="shared" si="10"/>
        <v>2544729.5</v>
      </c>
      <c r="I45" s="24">
        <f t="shared" si="10"/>
        <v>1266141.08</v>
      </c>
      <c r="J45" s="24">
        <f t="shared" si="7"/>
        <v>13539519.33</v>
      </c>
    </row>
    <row r="46" spans="1:10" ht="17.25" customHeight="1">
      <c r="A46" s="37" t="s">
        <v>53</v>
      </c>
      <c r="B46" s="20">
        <v>0</v>
      </c>
      <c r="C46" s="24">
        <f>ROUND(C27*C7,2)</f>
        <v>4408.92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4408.92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34692.79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34692.79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-9299.73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-9299.73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10021.06</v>
      </c>
      <c r="J49" s="24">
        <f>SUM(B49:I49)</f>
        <v>10021.06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+B57+B64+B86+B87</f>
        <v>-280659.85000000003</v>
      </c>
      <c r="C56" s="38">
        <f t="shared" si="11"/>
        <v>-272215.7</v>
      </c>
      <c r="D56" s="38">
        <f t="shared" si="11"/>
        <v>-395494.55999999994</v>
      </c>
      <c r="E56" s="38">
        <f t="shared" si="11"/>
        <v>217833.97</v>
      </c>
      <c r="F56" s="38">
        <f t="shared" si="11"/>
        <v>-357352.59</v>
      </c>
      <c r="G56" s="38">
        <f t="shared" si="11"/>
        <v>-339862.35</v>
      </c>
      <c r="H56" s="38">
        <f t="shared" si="11"/>
        <v>-436252.69</v>
      </c>
      <c r="I56" s="38">
        <f t="shared" si="11"/>
        <v>-218829.26</v>
      </c>
      <c r="J56" s="38">
        <f t="shared" si="7"/>
        <v>-2082833.03</v>
      </c>
    </row>
    <row r="57" spans="1:10" ht="18.75" customHeight="1">
      <c r="A57" s="16" t="s">
        <v>86</v>
      </c>
      <c r="B57" s="38">
        <f t="shared" ref="B57:I57" si="12">B58+B59+B60+B61+B62+B63</f>
        <v>-239062.45</v>
      </c>
      <c r="C57" s="38">
        <f t="shared" si="12"/>
        <v>-205272.16</v>
      </c>
      <c r="D57" s="38">
        <f t="shared" si="12"/>
        <v>-191547.61</v>
      </c>
      <c r="E57" s="38">
        <f t="shared" si="12"/>
        <v>-98739</v>
      </c>
      <c r="F57" s="38">
        <f t="shared" si="12"/>
        <v>-227497.01</v>
      </c>
      <c r="G57" s="38">
        <f t="shared" si="12"/>
        <v>-259333.97</v>
      </c>
      <c r="H57" s="38">
        <f t="shared" si="12"/>
        <v>-236438.66</v>
      </c>
      <c r="I57" s="38">
        <f t="shared" si="12"/>
        <v>-162966</v>
      </c>
      <c r="J57" s="38">
        <f t="shared" si="7"/>
        <v>-1620856.8599999999</v>
      </c>
    </row>
    <row r="58" spans="1:10" ht="18.75" customHeight="1">
      <c r="A58" s="12" t="s">
        <v>87</v>
      </c>
      <c r="B58" s="38">
        <f>-ROUND(B9*$D$3,2)</f>
        <v>-140040</v>
      </c>
      <c r="C58" s="38">
        <f t="shared" ref="C58:I58" si="13">-ROUND(C9*$D$3,2)</f>
        <v>-198591</v>
      </c>
      <c r="D58" s="38">
        <f t="shared" si="13"/>
        <v>-168816</v>
      </c>
      <c r="E58" s="38">
        <f t="shared" si="13"/>
        <v>-98739</v>
      </c>
      <c r="F58" s="38">
        <f t="shared" si="13"/>
        <v>-125100</v>
      </c>
      <c r="G58" s="38">
        <f t="shared" si="13"/>
        <v>-153195</v>
      </c>
      <c r="H58" s="38">
        <f t="shared" si="13"/>
        <v>-174564</v>
      </c>
      <c r="I58" s="38">
        <f t="shared" si="13"/>
        <v>-162966</v>
      </c>
      <c r="J58" s="38">
        <f t="shared" si="7"/>
        <v>-1222011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1">
        <v>-1596</v>
      </c>
      <c r="C60" s="51">
        <v>-567</v>
      </c>
      <c r="D60" s="51">
        <v>-921</v>
      </c>
      <c r="E60" s="20">
        <v>0</v>
      </c>
      <c r="F60" s="51">
        <v>-756</v>
      </c>
      <c r="G60" s="51">
        <v>-690</v>
      </c>
      <c r="H60" s="51">
        <v>-150</v>
      </c>
      <c r="I60" s="20">
        <v>0</v>
      </c>
      <c r="J60" s="38">
        <f t="shared" si="7"/>
        <v>-4680</v>
      </c>
    </row>
    <row r="61" spans="1:10" ht="18.75" customHeight="1">
      <c r="A61" s="12" t="s">
        <v>63</v>
      </c>
      <c r="B61" s="51">
        <v>-933</v>
      </c>
      <c r="C61" s="51">
        <v>-204</v>
      </c>
      <c r="D61" s="51">
        <v>-240</v>
      </c>
      <c r="E61" s="20">
        <v>0</v>
      </c>
      <c r="F61" s="51">
        <v>-765</v>
      </c>
      <c r="G61" s="51">
        <v>-279</v>
      </c>
      <c r="H61" s="51">
        <v>-210</v>
      </c>
      <c r="I61" s="20">
        <v>0</v>
      </c>
      <c r="J61" s="38">
        <f t="shared" si="7"/>
        <v>-2631</v>
      </c>
    </row>
    <row r="62" spans="1:10" ht="18.75" customHeight="1">
      <c r="A62" s="12" t="s">
        <v>64</v>
      </c>
      <c r="B62" s="51">
        <v>-96381.45</v>
      </c>
      <c r="C62" s="51">
        <v>-5826.16</v>
      </c>
      <c r="D62" s="51">
        <v>-21570.61</v>
      </c>
      <c r="E62" s="20">
        <v>0</v>
      </c>
      <c r="F62" s="51">
        <v>-100764.01</v>
      </c>
      <c r="G62" s="51">
        <v>-105169.97</v>
      </c>
      <c r="H62" s="51">
        <v>-61514.66</v>
      </c>
      <c r="I62" s="20">
        <v>0</v>
      </c>
      <c r="J62" s="38">
        <f>SUM(B62:I62)</f>
        <v>-391226.86</v>
      </c>
    </row>
    <row r="63" spans="1:10" ht="18.75" customHeight="1">
      <c r="A63" s="12" t="s">
        <v>65</v>
      </c>
      <c r="B63" s="51">
        <v>-112</v>
      </c>
      <c r="C63" s="51">
        <v>-84</v>
      </c>
      <c r="D63" s="20">
        <v>0</v>
      </c>
      <c r="E63" s="20">
        <v>0</v>
      </c>
      <c r="F63" s="20">
        <v>-112</v>
      </c>
      <c r="G63" s="20">
        <v>0</v>
      </c>
      <c r="H63" s="20">
        <v>0</v>
      </c>
      <c r="I63" s="20">
        <v>0</v>
      </c>
      <c r="J63" s="38">
        <f t="shared" si="7"/>
        <v>-308</v>
      </c>
    </row>
    <row r="64" spans="1:10" ht="18.75" customHeight="1">
      <c r="A64" s="16" t="s">
        <v>91</v>
      </c>
      <c r="B64" s="51">
        <f>SUM(B65:B85)</f>
        <v>-41597.4</v>
      </c>
      <c r="C64" s="51">
        <f t="shared" ref="C64:I64" si="14">SUM(C65:C85)</f>
        <v>-66943.539999999994</v>
      </c>
      <c r="D64" s="51">
        <f t="shared" si="14"/>
        <v>-203946.94999999998</v>
      </c>
      <c r="E64" s="51">
        <f t="shared" si="14"/>
        <v>43209.21</v>
      </c>
      <c r="F64" s="51">
        <f t="shared" si="14"/>
        <v>-129855.58</v>
      </c>
      <c r="G64" s="51">
        <f t="shared" si="14"/>
        <v>-80528.38</v>
      </c>
      <c r="H64" s="51">
        <f t="shared" si="14"/>
        <v>-199814.03</v>
      </c>
      <c r="I64" s="51">
        <f t="shared" si="14"/>
        <v>-55863.26</v>
      </c>
      <c r="J64" s="38">
        <f t="shared" si="7"/>
        <v>-735339.93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2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38">
        <v>-27943.72</v>
      </c>
      <c r="C71" s="38">
        <v>-46919.88</v>
      </c>
      <c r="D71" s="38">
        <v>-184118.24</v>
      </c>
      <c r="E71" s="20">
        <v>0</v>
      </c>
      <c r="F71" s="38">
        <v>-115232.53</v>
      </c>
      <c r="G71" s="38">
        <v>-62090.98</v>
      </c>
      <c r="H71" s="38">
        <v>-172274.72</v>
      </c>
      <c r="I71" s="38">
        <v>-42390.16</v>
      </c>
      <c r="J71" s="52">
        <f t="shared" si="7"/>
        <v>-650970.23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100000</v>
      </c>
      <c r="F77" s="20">
        <v>0</v>
      </c>
      <c r="G77" s="20">
        <v>0</v>
      </c>
      <c r="H77" s="20">
        <v>0</v>
      </c>
      <c r="I77" s="20">
        <v>0</v>
      </c>
      <c r="J77" s="52">
        <f>SUM(B77:I77)</f>
        <v>100000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38"/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/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38"/>
      <c r="J85" s="20">
        <v>0</v>
      </c>
    </row>
    <row r="86" spans="1:11" ht="18.75" customHeight="1">
      <c r="A86" s="16" t="s">
        <v>105</v>
      </c>
      <c r="B86" s="20">
        <v>0</v>
      </c>
      <c r="C86" s="20">
        <v>0</v>
      </c>
      <c r="D86" s="20">
        <v>0</v>
      </c>
      <c r="E86" s="38">
        <v>273363.76</v>
      </c>
      <c r="F86" s="20">
        <v>0</v>
      </c>
      <c r="G86" s="20">
        <v>0</v>
      </c>
      <c r="H86" s="20">
        <v>0</v>
      </c>
      <c r="I86" s="20">
        <v>0</v>
      </c>
      <c r="J86" s="52">
        <f>SUM(B86:I86)</f>
        <v>273363.76</v>
      </c>
    </row>
    <row r="87" spans="1:11" ht="18.75" customHeight="1">
      <c r="A87" s="16" t="s">
        <v>99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1" ht="18.75" customHeight="1">
      <c r="A89" s="16" t="s">
        <v>95</v>
      </c>
      <c r="B89" s="25">
        <f t="shared" ref="B89:I89" si="15">+B90+B91</f>
        <v>1107594.9000000001</v>
      </c>
      <c r="C89" s="25">
        <f t="shared" si="15"/>
        <v>1736158.64</v>
      </c>
      <c r="D89" s="25">
        <f t="shared" si="15"/>
        <v>1629398.7900000003</v>
      </c>
      <c r="E89" s="25">
        <f t="shared" si="15"/>
        <v>1420833.52</v>
      </c>
      <c r="F89" s="25">
        <f t="shared" si="15"/>
        <v>939982.08</v>
      </c>
      <c r="G89" s="25">
        <f t="shared" si="15"/>
        <v>1609904.7700000003</v>
      </c>
      <c r="H89" s="25">
        <f t="shared" si="15"/>
        <v>2133642.3000000003</v>
      </c>
      <c r="I89" s="25">
        <f t="shared" si="15"/>
        <v>1070676.33</v>
      </c>
      <c r="J89" s="52">
        <f>SUM(B89:I89)</f>
        <v>11648191.33</v>
      </c>
      <c r="K89" s="59"/>
    </row>
    <row r="90" spans="1:11" ht="18.75" customHeight="1">
      <c r="A90" s="16" t="s">
        <v>94</v>
      </c>
      <c r="B90" s="25">
        <f t="shared" ref="B90:I90" si="16">+B44+B57+B64+B86</f>
        <v>1092623.78</v>
      </c>
      <c r="C90" s="25">
        <f t="shared" si="16"/>
        <v>1715795.17</v>
      </c>
      <c r="D90" s="25">
        <f t="shared" si="16"/>
        <v>1609057.0200000003</v>
      </c>
      <c r="E90" s="25">
        <f t="shared" si="16"/>
        <v>1400565.86</v>
      </c>
      <c r="F90" s="25">
        <f t="shared" si="16"/>
        <v>920710.08</v>
      </c>
      <c r="G90" s="25">
        <f t="shared" si="16"/>
        <v>1591947.7400000002</v>
      </c>
      <c r="H90" s="25">
        <f t="shared" si="16"/>
        <v>2108476.81</v>
      </c>
      <c r="I90" s="25">
        <f t="shared" si="16"/>
        <v>1057332.8800000001</v>
      </c>
      <c r="J90" s="52">
        <f>SUM(B90:I90)</f>
        <v>11496509.340000002</v>
      </c>
      <c r="K90" s="59"/>
    </row>
    <row r="91" spans="1:11" ht="18.75" customHeight="1">
      <c r="A91" s="16" t="s">
        <v>98</v>
      </c>
      <c r="B91" s="25">
        <f t="shared" ref="B91:I91" si="17">IF(+B52+B87+B92&lt;0,0,(B52+B87+B92))</f>
        <v>14971.12</v>
      </c>
      <c r="C91" s="25">
        <f t="shared" si="17"/>
        <v>20363.47</v>
      </c>
      <c r="D91" s="25">
        <f t="shared" si="17"/>
        <v>20341.77</v>
      </c>
      <c r="E91" s="20">
        <f t="shared" si="17"/>
        <v>20267.66</v>
      </c>
      <c r="F91" s="25">
        <f t="shared" si="17"/>
        <v>19272</v>
      </c>
      <c r="G91" s="20">
        <f t="shared" si="17"/>
        <v>17957.03</v>
      </c>
      <c r="H91" s="25">
        <f t="shared" si="17"/>
        <v>25165.49</v>
      </c>
      <c r="I91" s="20">
        <f t="shared" si="17"/>
        <v>13343.45</v>
      </c>
      <c r="J91" s="52">
        <f>SUM(B91:I91)</f>
        <v>151681.99000000002</v>
      </c>
      <c r="K91" s="59"/>
    </row>
    <row r="92" spans="1:11" ht="18" customHeight="1">
      <c r="A92" s="16" t="s">
        <v>96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1" ht="18.75" customHeight="1">
      <c r="A93" s="16" t="s">
        <v>97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1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1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1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11648191.310000001</v>
      </c>
    </row>
    <row r="98" spans="1:10" ht="18.75" customHeight="1">
      <c r="A98" s="27" t="s">
        <v>82</v>
      </c>
      <c r="B98" s="28">
        <v>140543.32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18">SUM(B98:I98)</f>
        <v>140543.32</v>
      </c>
    </row>
    <row r="99" spans="1:10" ht="18.75" customHeight="1">
      <c r="A99" s="27" t="s">
        <v>83</v>
      </c>
      <c r="B99" s="28">
        <v>967051.58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8"/>
        <v>967051.58</v>
      </c>
    </row>
    <row r="100" spans="1:10" ht="18.75" customHeight="1">
      <c r="A100" s="27" t="s">
        <v>84</v>
      </c>
      <c r="B100" s="44">
        <v>0</v>
      </c>
      <c r="C100" s="28">
        <f>+C89</f>
        <v>1736158.64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8"/>
        <v>1736158.64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1629398.7900000003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8"/>
        <v>1629398.7900000003</v>
      </c>
    </row>
    <row r="102" spans="1:10" ht="18.75" customHeight="1">
      <c r="A102" s="27" t="s">
        <v>120</v>
      </c>
      <c r="B102" s="44">
        <v>0</v>
      </c>
      <c r="C102" s="44">
        <v>0</v>
      </c>
      <c r="D102" s="44">
        <v>0</v>
      </c>
      <c r="E102" s="28">
        <v>679043.8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8"/>
        <v>679043.8</v>
      </c>
    </row>
    <row r="103" spans="1:10" ht="18.75" customHeight="1">
      <c r="A103" s="27" t="s">
        <v>121</v>
      </c>
      <c r="B103" s="44">
        <v>0</v>
      </c>
      <c r="C103" s="44">
        <v>0</v>
      </c>
      <c r="D103" s="44">
        <v>0</v>
      </c>
      <c r="E103" s="28">
        <v>729615.94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8"/>
        <v>729615.94</v>
      </c>
    </row>
    <row r="104" spans="1:10" ht="18.75" customHeight="1">
      <c r="A104" s="27" t="s">
        <v>122</v>
      </c>
      <c r="B104" s="44">
        <v>0</v>
      </c>
      <c r="C104" s="44">
        <v>0</v>
      </c>
      <c r="D104" s="44">
        <v>0</v>
      </c>
      <c r="E104" s="28">
        <v>12173.78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18"/>
        <v>12173.78</v>
      </c>
    </row>
    <row r="105" spans="1:10" ht="18.75" customHeight="1">
      <c r="A105" s="27" t="s">
        <v>108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939982.08</v>
      </c>
      <c r="G105" s="44">
        <v>0</v>
      </c>
      <c r="H105" s="44">
        <v>0</v>
      </c>
      <c r="I105" s="44">
        <v>0</v>
      </c>
      <c r="J105" s="45">
        <f t="shared" si="18"/>
        <v>939982.08</v>
      </c>
    </row>
    <row r="106" spans="1:10" ht="18.75" customHeight="1">
      <c r="A106" s="27" t="s">
        <v>109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201211.16</v>
      </c>
      <c r="H106" s="44">
        <v>0</v>
      </c>
      <c r="I106" s="44">
        <v>0</v>
      </c>
      <c r="J106" s="45">
        <f t="shared" si="18"/>
        <v>201211.16</v>
      </c>
    </row>
    <row r="107" spans="1:10" ht="18.75" customHeight="1">
      <c r="A107" s="27" t="s">
        <v>110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269943.94</v>
      </c>
      <c r="H107" s="44">
        <v>0</v>
      </c>
      <c r="I107" s="44">
        <v>0</v>
      </c>
      <c r="J107" s="45">
        <f t="shared" si="18"/>
        <v>269943.94</v>
      </c>
    </row>
    <row r="108" spans="1:10" ht="18.75" customHeight="1">
      <c r="A108" s="27" t="s">
        <v>111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397932</v>
      </c>
      <c r="H108" s="44">
        <v>0</v>
      </c>
      <c r="I108" s="44">
        <v>0</v>
      </c>
      <c r="J108" s="45">
        <f t="shared" si="18"/>
        <v>397932</v>
      </c>
    </row>
    <row r="109" spans="1:10" ht="18.75" customHeight="1">
      <c r="A109" s="27" t="s">
        <v>112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740817.66</v>
      </c>
      <c r="H109" s="44">
        <v>0</v>
      </c>
      <c r="I109" s="44">
        <v>0</v>
      </c>
      <c r="J109" s="45">
        <f t="shared" si="18"/>
        <v>740817.66</v>
      </c>
    </row>
    <row r="110" spans="1:10" ht="18.75" customHeight="1">
      <c r="A110" s="27" t="s">
        <v>113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615819.01</v>
      </c>
      <c r="I110" s="44">
        <v>0</v>
      </c>
      <c r="J110" s="45">
        <f t="shared" si="18"/>
        <v>615819.01</v>
      </c>
    </row>
    <row r="111" spans="1:10" ht="18.75" customHeight="1">
      <c r="A111" s="27" t="s">
        <v>114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50014.28</v>
      </c>
      <c r="I111" s="44">
        <v>0</v>
      </c>
      <c r="J111" s="45">
        <f t="shared" si="18"/>
        <v>50014.28</v>
      </c>
    </row>
    <row r="112" spans="1:10" ht="18.75" customHeight="1">
      <c r="A112" s="27" t="s">
        <v>115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368395.42</v>
      </c>
      <c r="I112" s="44">
        <v>0</v>
      </c>
      <c r="J112" s="45">
        <f t="shared" si="18"/>
        <v>368395.42</v>
      </c>
    </row>
    <row r="113" spans="1:10" ht="18.75" customHeight="1">
      <c r="A113" s="27" t="s">
        <v>116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288273.48</v>
      </c>
      <c r="I113" s="44">
        <v>0</v>
      </c>
      <c r="J113" s="45">
        <f t="shared" si="18"/>
        <v>288273.48</v>
      </c>
    </row>
    <row r="114" spans="1:10" ht="18.75" customHeight="1">
      <c r="A114" s="27" t="s">
        <v>117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811140.11</v>
      </c>
      <c r="I114" s="44">
        <v>0</v>
      </c>
      <c r="J114" s="45">
        <f t="shared" si="18"/>
        <v>811140.11</v>
      </c>
    </row>
    <row r="115" spans="1:10" ht="18.75" customHeight="1">
      <c r="A115" s="27" t="s">
        <v>118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364953.26</v>
      </c>
      <c r="J115" s="45">
        <f t="shared" si="18"/>
        <v>364953.26</v>
      </c>
    </row>
    <row r="116" spans="1:10" ht="18.75" customHeight="1">
      <c r="A116" s="29" t="s">
        <v>119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705723.06</v>
      </c>
      <c r="J116" s="48">
        <f t="shared" si="18"/>
        <v>705723.06</v>
      </c>
    </row>
    <row r="117" spans="1:10" ht="18.75" customHeight="1">
      <c r="A117" s="43" t="s">
        <v>104</v>
      </c>
      <c r="B117" s="55"/>
      <c r="C117" s="55"/>
      <c r="D117" s="55"/>
      <c r="E117" s="55"/>
      <c r="F117" s="55"/>
      <c r="G117" s="55"/>
      <c r="H117" s="55"/>
      <c r="I117" s="55"/>
      <c r="J117" s="56"/>
    </row>
    <row r="118" spans="1:10" ht="18.75" customHeight="1">
      <c r="A118" s="43" t="s">
        <v>106</v>
      </c>
    </row>
    <row r="119" spans="1:10" ht="18.75" customHeight="1">
      <c r="A119" s="43" t="s">
        <v>107</v>
      </c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2013-11-06T17:48:40Z</dcterms:modified>
</cp:coreProperties>
</file>