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C56"/>
  <c r="H56"/>
  <c r="D56"/>
  <c r="I56"/>
  <c r="G56"/>
  <c r="J64"/>
  <c r="F56"/>
  <c r="E56"/>
  <c r="H43"/>
  <c r="H90"/>
  <c r="H89" s="1"/>
  <c r="F43"/>
  <c r="F90"/>
  <c r="F89" s="1"/>
  <c r="F105" s="1"/>
  <c r="J105" s="1"/>
  <c r="D43"/>
  <c r="D90"/>
  <c r="D89" s="1"/>
  <c r="D101" s="1"/>
  <c r="J101" s="1"/>
  <c r="J8"/>
  <c r="J7" s="1"/>
  <c r="B7"/>
  <c r="B45" s="1"/>
  <c r="J57"/>
  <c r="B56"/>
  <c r="J56" s="1"/>
  <c r="I90"/>
  <c r="I89" s="1"/>
  <c r="I43"/>
  <c r="G90"/>
  <c r="G89" s="1"/>
  <c r="G43"/>
  <c r="E48"/>
  <c r="J48" s="1"/>
  <c r="E45"/>
  <c r="C45"/>
  <c r="C46"/>
  <c r="J46" s="1"/>
  <c r="J58"/>
  <c r="J9"/>
  <c r="E44" l="1"/>
  <c r="E43" s="1"/>
  <c r="C44"/>
  <c r="J45"/>
  <c r="J44" s="1"/>
  <c r="B44"/>
  <c r="E90" l="1"/>
  <c r="E89" s="1"/>
  <c r="B43"/>
  <c r="B90"/>
  <c r="C90"/>
  <c r="C89" s="1"/>
  <c r="C100" s="1"/>
  <c r="J100" s="1"/>
  <c r="J97" s="1"/>
  <c r="C43"/>
  <c r="J43" l="1"/>
  <c r="B89"/>
  <c r="J89" s="1"/>
  <c r="J90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<sst xmlns="http://schemas.openxmlformats.org/spreadsheetml/2006/main" count="120" uniqueCount="120">
  <si>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</si>
  <si>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</si>
  <si>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</si>
  <si>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</si>
  <si>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</si>
  <si>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</si>
  <si>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</si>
  <si>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</si>
  <si>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</si>
  <si>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</si>
  <si>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</si>
  <si>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</si>
  <si>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</si>
  <si>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</si>
  <si>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</si>
  <si>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</si>
  <si>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</si>
  <si>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</si>
  <si>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</si>
  <si>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</si>
  <si>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</si>
  <si>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</si>
  <si>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</si>
  <si>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</si>
  <si>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</si>
  <si>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</si>
  <si>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</si>
  <si>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</si>
  <si>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</si>
  <si>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</si>
  <si>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</si>
  <si>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</si>
  <si>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</si>
  <si>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</si>
  <si>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</si>
  <si>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</si>
  <si>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</si>
  <si>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</si>
  <si>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</si>
  <si>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</si>
  <si>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</si>
  <si>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</si>
  <si>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</si>
  <si>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</si>
  <si>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</si>
  <si>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</si>
  <si>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</si>
  <si>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</si>
  <si>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</si>
  <si>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</si>
  <si>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</si>
  <si>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</si>
  <si>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</si>
  <si>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</si>
  <si>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</si>
  <si>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</si>
  <si>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</si>
  <si>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</si>
  <si>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</si>
  <si>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</si>
  <si>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</si>
  <si>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</si>
  <si>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</si>
  <si>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</si>
  <si>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</si>
  <si>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</si>
  <si>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</si>
  <si>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</si>
  <si>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</si>
  <si>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</si>
  <si>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</si>
  <si>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</si>
  <si>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</si>
  <si>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</si>
  <si>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</si>
  <si>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</si>
  <si>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</si>
  <si>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</si>
  <si>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</si>
  <si>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</si>
  <si>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</si>
  <si>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</si>
  <si>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</si>
  <si>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</si>
  <si>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</si>
  <si>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</si>
  <si>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</si>
  <si>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</si>
  <si>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</si>
  <si>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</si>
  <si>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</si>
  <si>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</si>
  <si>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</si>
  <si>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</si>
  <si>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</si>
  <si>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</si>
  <si>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</si>
  <si>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</si>
  <si>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</si>
  <si>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</si>
  <si>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</si>
  <si>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</si>
  <si>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</si>
  <si>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</si>
  <si>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</si>
  <si>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</si>
  <si>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</si>
  <si>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</si>
  <si>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</si>
  <si>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</si>
  <si>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</si>
  <si>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</si>
  <si>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</si>
  <si>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</si>
  <si>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</si>
  <si>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</si>
  <si>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10/10/13 - VENCIMENTO 17/10/13</t>
  </si>
  <si>
    <t>8.5. Área 4</t>
  </si>
  <si>
    <t>8.7. Área 4</t>
  </si>
  <si>
    <t>8.6.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</si>
</sst>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16</v>
      </c>
      <c r="B4" s="61" t="s">
        <v>31</v>
      </c>
      <c r="C4" s="62"/>
      <c r="D4" s="62"/>
      <c r="E4" s="62"/>
      <c r="F4" s="62"/>
      <c r="G4" s="62"/>
      <c r="H4" s="62"/>
      <c r="I4" s="63"/>
      <c r="J4" s="64" t="s">
        <v>17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65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64"/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32</v>
      </c>
      <c r="B7" s="9">
        <f t="shared" ref="B7:J7" si="0">+B8+B16+B20+B23</f>
        <v>624149</v>
      </c>
      <c r="C7" s="9">
        <f t="shared" si="0"/>
        <v>781276</v>
      </c>
      <c r="D7" s="9">
        <f t="shared" si="0"/>
        <v>740007</v>
      </c>
      <c r="E7" s="9">
        <f t="shared" si="0"/>
        <v>525692</v>
      </c>
      <c r="F7" s="9">
        <f t="shared" si="0"/>
        <v>555615</v>
      </c>
      <c r="G7" s="9">
        <f t="shared" si="0"/>
        <v>788908</v>
      </c>
      <c r="H7" s="9">
        <f t="shared" si="0"/>
        <v>1252627</v>
      </c>
      <c r="I7" s="9">
        <f t="shared" si="0"/>
        <v>572656</v>
      </c>
      <c r="J7" s="9">
        <f t="shared" si="0"/>
        <v>5840930</v>
      </c>
    </row>
    <row r="8" spans="1:10" ht="17.25" customHeight="1">
      <c r="A8" s="10" t="s">
        <v>33</v>
      </c>
      <c r="B8" s="11">
        <f>B9+B12</f>
        <v>369664</v>
      </c>
      <c r="C8" s="11">
        <f t="shared" ref="C8:I8" si="1">C9+C12</f>
        <v>474650</v>
      </c>
      <c r="D8" s="11">
        <f t="shared" si="1"/>
        <v>429459</v>
      </c>
      <c r="E8" s="11">
        <f t="shared" si="1"/>
        <v>295177</v>
      </c>
      <c r="F8" s="11">
        <f t="shared" si="1"/>
        <v>328256</v>
      </c>
      <c r="G8" s="11">
        <f t="shared" si="1"/>
        <v>452102</v>
      </c>
      <c r="H8" s="11">
        <f t="shared" si="1"/>
        <v>676106</v>
      </c>
      <c r="I8" s="11">
        <f t="shared" si="1"/>
        <v>350159</v>
      </c>
      <c r="J8" s="11">
        <f t="shared" ref="J8:J23" si="2">SUM(B8:I8)</f>
        <v>3375573</v>
      </c>
    </row>
    <row r="9" spans="1:10" ht="17.25" customHeight="1">
      <c r="A9" s="15" t="s">
        <v>18</v>
      </c>
      <c r="B9" s="13">
        <f>+B10+B11</f>
        <v>45023</v>
      </c>
      <c r="C9" s="13">
        <f t="shared" ref="C9:I9" si="3">+C10+C11</f>
        <v>60779</v>
      </c>
      <c r="D9" s="13">
        <f t="shared" si="3"/>
        <v>52085</v>
      </c>
      <c r="E9" s="13">
        <f t="shared" si="3"/>
        <v>35621</v>
      </c>
      <c r="F9" s="13">
        <f t="shared" si="3"/>
        <v>39487</v>
      </c>
      <c r="G9" s="13">
        <f t="shared" si="3"/>
        <v>48131</v>
      </c>
      <c r="H9" s="13">
        <f t="shared" si="3"/>
        <v>55786</v>
      </c>
      <c r="I9" s="13">
        <f t="shared" si="3"/>
        <v>53265</v>
      </c>
      <c r="J9" s="11">
        <f t="shared" si="2"/>
        <v>390177</v>
      </c>
    </row>
    <row r="10" spans="1:10" ht="17.25" customHeight="1">
      <c r="A10" s="31" t="s">
        <v>19</v>
      </c>
      <c r="B10" s="13">
        <v>45023</v>
      </c>
      <c r="C10" s="13">
        <v>60779</v>
      </c>
      <c r="D10" s="13">
        <v>52085</v>
      </c>
      <c r="E10" s="13">
        <v>35621</v>
      </c>
      <c r="F10" s="13">
        <v>39487</v>
      </c>
      <c r="G10" s="13">
        <v>48131</v>
      </c>
      <c r="H10" s="13">
        <v>55786</v>
      </c>
      <c r="I10" s="13">
        <v>53265</v>
      </c>
      <c r="J10" s="11">
        <f>SUM(B10:I10)</f>
        <v>390177</v>
      </c>
    </row>
    <row r="11" spans="1:10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34</v>
      </c>
      <c r="B12" s="17">
        <f t="shared" ref="B12:I12" si="4">SUM(B13:B15)</f>
        <v>324641</v>
      </c>
      <c r="C12" s="17">
        <f t="shared" si="4"/>
        <v>413871</v>
      </c>
      <c r="D12" s="17">
        <f t="shared" si="4"/>
        <v>377374</v>
      </c>
      <c r="E12" s="17">
        <f t="shared" si="4"/>
        <v>259556</v>
      </c>
      <c r="F12" s="17">
        <f t="shared" si="4"/>
        <v>288769</v>
      </c>
      <c r="G12" s="17">
        <f t="shared" si="4"/>
        <v>403971</v>
      </c>
      <c r="H12" s="17">
        <f t="shared" si="4"/>
        <v>620320</v>
      </c>
      <c r="I12" s="17">
        <f t="shared" si="4"/>
        <v>296894</v>
      </c>
      <c r="J12" s="11">
        <f t="shared" si="2"/>
        <v>2985396</v>
      </c>
    </row>
    <row r="13" spans="1:10" ht="17.25" customHeight="1">
      <c r="A13" s="14" t="s">
        <v>21</v>
      </c>
      <c r="B13" s="13">
        <v>128264</v>
      </c>
      <c r="C13" s="13">
        <v>177233</v>
      </c>
      <c r="D13" s="13">
        <v>169318</v>
      </c>
      <c r="E13" s="13">
        <v>117821</v>
      </c>
      <c r="F13" s="13">
        <v>126167</v>
      </c>
      <c r="G13" s="13">
        <v>175686</v>
      </c>
      <c r="H13" s="13">
        <v>261068</v>
      </c>
      <c r="I13" s="13">
        <v>119784</v>
      </c>
      <c r="J13" s="11">
        <f t="shared" si="2"/>
        <v>1275341</v>
      </c>
    </row>
    <row r="14" spans="1:10" ht="17.25" customHeight="1">
      <c r="A14" s="14" t="s">
        <v>22</v>
      </c>
      <c r="B14" s="13">
        <v>142753</v>
      </c>
      <c r="C14" s="13">
        <v>162770</v>
      </c>
      <c r="D14" s="13">
        <v>147432</v>
      </c>
      <c r="E14" s="13">
        <v>98232</v>
      </c>
      <c r="F14" s="13">
        <v>117642</v>
      </c>
      <c r="G14" s="13">
        <v>167082</v>
      </c>
      <c r="H14" s="13">
        <v>277938</v>
      </c>
      <c r="I14" s="13">
        <v>128774</v>
      </c>
      <c r="J14" s="11">
        <f t="shared" si="2"/>
        <v>1242623</v>
      </c>
    </row>
    <row r="15" spans="1:10" ht="17.25" customHeight="1">
      <c r="A15" s="14" t="s">
        <v>23</v>
      </c>
      <c r="B15" s="13">
        <v>53624</v>
      </c>
      <c r="C15" s="13">
        <v>73868</v>
      </c>
      <c r="D15" s="13">
        <v>60624</v>
      </c>
      <c r="E15" s="13">
        <v>43503</v>
      </c>
      <c r="F15" s="13">
        <v>44960</v>
      </c>
      <c r="G15" s="13">
        <v>61203</v>
      </c>
      <c r="H15" s="13">
        <v>81314</v>
      </c>
      <c r="I15" s="13">
        <v>48336</v>
      </c>
      <c r="J15" s="11">
        <f t="shared" si="2"/>
        <v>467432</v>
      </c>
    </row>
    <row r="16" spans="1:10" ht="17.25" customHeight="1">
      <c r="A16" s="16" t="s">
        <v>24</v>
      </c>
      <c r="B16" s="11">
        <f>+B17+B18+B19</f>
        <v>212329</v>
      </c>
      <c r="C16" s="11">
        <f t="shared" ref="C16:I16" si="5">+C17+C18+C19</f>
        <v>241448</v>
      </c>
      <c r="D16" s="11">
        <f t="shared" si="5"/>
        <v>236411</v>
      </c>
      <c r="E16" s="11">
        <f t="shared" si="5"/>
        <v>173190</v>
      </c>
      <c r="F16" s="11">
        <f t="shared" si="5"/>
        <v>179461</v>
      </c>
      <c r="G16" s="11">
        <f t="shared" si="5"/>
        <v>276239</v>
      </c>
      <c r="H16" s="11">
        <f t="shared" si="5"/>
        <v>509836</v>
      </c>
      <c r="I16" s="11">
        <f t="shared" si="5"/>
        <v>181299</v>
      </c>
      <c r="J16" s="11">
        <f t="shared" si="2"/>
        <v>2010213</v>
      </c>
    </row>
    <row r="17" spans="1:10" ht="17.25" customHeight="1">
      <c r="A17" s="12" t="s">
        <v>25</v>
      </c>
      <c r="B17" s="13">
        <v>96400</v>
      </c>
      <c r="C17" s="13">
        <v>122626</v>
      </c>
      <c r="D17" s="13">
        <v>122959</v>
      </c>
      <c r="E17" s="13">
        <v>89560</v>
      </c>
      <c r="F17" s="13">
        <v>91323</v>
      </c>
      <c r="G17" s="13">
        <v>137315</v>
      </c>
      <c r="H17" s="13">
        <v>243107</v>
      </c>
      <c r="I17" s="13">
        <v>90322</v>
      </c>
      <c r="J17" s="11">
        <f t="shared" si="2"/>
        <v>993612</v>
      </c>
    </row>
    <row r="18" spans="1:10" ht="17.25" customHeight="1">
      <c r="A18" s="12" t="s">
        <v>26</v>
      </c>
      <c r="B18" s="13">
        <v>86043</v>
      </c>
      <c r="C18" s="13">
        <v>84289</v>
      </c>
      <c r="D18" s="13">
        <v>81684</v>
      </c>
      <c r="E18" s="13">
        <v>59705</v>
      </c>
      <c r="F18" s="13">
        <v>66168</v>
      </c>
      <c r="G18" s="13">
        <v>103507</v>
      </c>
      <c r="H18" s="13">
        <v>209651</v>
      </c>
      <c r="I18" s="13">
        <v>67765</v>
      </c>
      <c r="J18" s="11">
        <f t="shared" si="2"/>
        <v>758812</v>
      </c>
    </row>
    <row r="19" spans="1:10" ht="17.25" customHeight="1">
      <c r="A19" s="12" t="s">
        <v>27</v>
      </c>
      <c r="B19" s="13">
        <v>29886</v>
      </c>
      <c r="C19" s="13">
        <v>34533</v>
      </c>
      <c r="D19" s="13">
        <v>31768</v>
      </c>
      <c r="E19" s="13">
        <v>23925</v>
      </c>
      <c r="F19" s="13">
        <v>21970</v>
      </c>
      <c r="G19" s="13">
        <v>35417</v>
      </c>
      <c r="H19" s="13">
        <v>57078</v>
      </c>
      <c r="I19" s="13">
        <v>23212</v>
      </c>
      <c r="J19" s="11">
        <f t="shared" si="2"/>
        <v>257789</v>
      </c>
    </row>
    <row r="20" spans="1:10" ht="17.25" customHeight="1">
      <c r="A20" s="16" t="s">
        <v>28</v>
      </c>
      <c r="B20" s="13">
        <v>42156</v>
      </c>
      <c r="C20" s="13">
        <v>65178</v>
      </c>
      <c r="D20" s="13">
        <v>74137</v>
      </c>
      <c r="E20" s="13">
        <v>57325</v>
      </c>
      <c r="F20" s="13">
        <v>47898</v>
      </c>
      <c r="G20" s="13">
        <v>60567</v>
      </c>
      <c r="H20" s="13">
        <v>66685</v>
      </c>
      <c r="I20" s="13">
        <v>33281</v>
      </c>
      <c r="J20" s="11">
        <f t="shared" si="2"/>
        <v>447227</v>
      </c>
    </row>
    <row r="21" spans="1:10" ht="17.25" customHeight="1">
      <c r="A21" s="12" t="s">
        <v>29</v>
      </c>
      <c r="B21" s="13">
        <f>ROUND(B$20*0.57,0)</f>
        <v>24029</v>
      </c>
      <c r="C21" s="13">
        <f>ROUND(C$20*0.57,0)</f>
        <v>37151</v>
      </c>
      <c r="D21" s="13">
        <f t="shared" ref="D21:I21" si="6">ROUND(D$20*0.57,0)</f>
        <v>42258</v>
      </c>
      <c r="E21" s="13">
        <f t="shared" si="6"/>
        <v>32675</v>
      </c>
      <c r="F21" s="13">
        <f t="shared" si="6"/>
        <v>27302</v>
      </c>
      <c r="G21" s="13">
        <f t="shared" si="6"/>
        <v>34523</v>
      </c>
      <c r="H21" s="13">
        <f t="shared" si="6"/>
        <v>38010</v>
      </c>
      <c r="I21" s="13">
        <f t="shared" si="6"/>
        <v>18970</v>
      </c>
      <c r="J21" s="11">
        <f t="shared" si="2"/>
        <v>254918</v>
      </c>
    </row>
    <row r="22" spans="1:10" ht="17.25" customHeight="1">
      <c r="A22" s="12" t="s">
        <v>30</v>
      </c>
      <c r="B22" s="13">
        <f>ROUND(B$20*0.43,0)</f>
        <v>18127</v>
      </c>
      <c r="C22" s="13">
        <f t="shared" ref="C22:I22" si="7">ROUND(C$20*0.43,0)</f>
        <v>28027</v>
      </c>
      <c r="D22" s="13">
        <f t="shared" si="7"/>
        <v>31879</v>
      </c>
      <c r="E22" s="13">
        <f t="shared" si="7"/>
        <v>24650</v>
      </c>
      <c r="F22" s="13">
        <f t="shared" si="7"/>
        <v>20596</v>
      </c>
      <c r="G22" s="13">
        <f t="shared" si="7"/>
        <v>26044</v>
      </c>
      <c r="H22" s="13">
        <f t="shared" si="7"/>
        <v>28675</v>
      </c>
      <c r="I22" s="13">
        <f t="shared" si="7"/>
        <v>14311</v>
      </c>
      <c r="J22" s="11">
        <f t="shared" si="2"/>
        <v>192309</v>
      </c>
    </row>
    <row r="23" spans="1:10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7917</v>
      </c>
      <c r="J23" s="11">
        <f t="shared" si="2"/>
        <v>7917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36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2.7216329999999997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38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8219.08</v>
      </c>
      <c r="J31" s="24">
        <f t="shared" ref="J31:J69" si="9">SUM(B31:I31)</f>
        <v>8219.08</v>
      </c>
    </row>
    <row r="32" spans="1:10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1432351.08</v>
      </c>
      <c r="C43" s="23">
        <f t="shared" ref="C43:I43" si="10">+C44+C52</f>
        <v>2043981.0399999998</v>
      </c>
      <c r="D43" s="23">
        <f t="shared" si="10"/>
        <v>2038710.86</v>
      </c>
      <c r="E43" s="23">
        <f t="shared" si="10"/>
        <v>1451008.3499999999</v>
      </c>
      <c r="F43" s="23">
        <f t="shared" si="10"/>
        <v>1318133.19</v>
      </c>
      <c r="G43" s="23">
        <f t="shared" si="10"/>
        <v>1917331.93</v>
      </c>
      <c r="H43" s="23">
        <f t="shared" si="10"/>
        <v>2619481.27</v>
      </c>
      <c r="I43" s="23">
        <f t="shared" si="10"/>
        <v>1317941.18</v>
      </c>
      <c r="J43" s="23">
        <f t="shared" si="9"/>
        <v>14138938.899999999</v>
      </c>
    </row>
    <row r="44" spans="1:10" ht="17.25" customHeight="1">
      <c r="A44" s="16" t="s">
        <v>51</v>
      </c>
      <c r="B44" s="24">
        <f>SUM(B45:B51)</f>
        <v>1417379.96</v>
      </c>
      <c r="C44" s="24">
        <f t="shared" ref="C44:J44" si="11">SUM(C45:C51)</f>
        <v>2023617.5699999998</v>
      </c>
      <c r="D44" s="24">
        <f t="shared" si="11"/>
        <v>2018369.09</v>
      </c>
      <c r="E44" s="24">
        <f t="shared" si="11"/>
        <v>1430740.69</v>
      </c>
      <c r="F44" s="24">
        <f t="shared" si="11"/>
        <v>1298861.19</v>
      </c>
      <c r="G44" s="24">
        <f t="shared" si="11"/>
        <v>1899374.9</v>
      </c>
      <c r="H44" s="24">
        <f t="shared" si="11"/>
        <v>2594315.7799999998</v>
      </c>
      <c r="I44" s="24">
        <f t="shared" si="11"/>
        <v>1304597.73</v>
      </c>
      <c r="J44" s="24">
        <f t="shared" si="11"/>
        <v>13987256.91</v>
      </c>
    </row>
    <row r="45" spans="1:10" ht="17.25" customHeight="1">
      <c r="A45" s="37" t="s">
        <v>52</v>
      </c>
      <c r="B45" s="24">
        <f t="shared" ref="B45:I45" si="12">ROUND(B26*B7,2)</f>
        <v>1417379.96</v>
      </c>
      <c r="C45" s="24">
        <f t="shared" si="12"/>
        <v>2019129.69</v>
      </c>
      <c r="D45" s="24">
        <f t="shared" si="12"/>
        <v>2018369.09</v>
      </c>
      <c r="E45" s="24">
        <f t="shared" si="12"/>
        <v>1400022.93</v>
      </c>
      <c r="F45" s="24">
        <f t="shared" si="12"/>
        <v>1298861.19</v>
      </c>
      <c r="G45" s="24">
        <f t="shared" si="12"/>
        <v>1899374.9</v>
      </c>
      <c r="H45" s="24">
        <f t="shared" si="12"/>
        <v>2594315.7799999998</v>
      </c>
      <c r="I45" s="24">
        <f t="shared" si="12"/>
        <v>1296378.6499999999</v>
      </c>
      <c r="J45" s="24">
        <f t="shared" si="9"/>
        <v>13943832.189999999</v>
      </c>
    </row>
    <row r="46" spans="1:10" ht="17.25" customHeight="1">
      <c r="A46" s="37" t="s">
        <v>53</v>
      </c>
      <c r="B46" s="20">
        <v>0</v>
      </c>
      <c r="C46" s="24">
        <f>ROUND(C27*C7,2)</f>
        <v>4487.88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4487.88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41967.57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41967.57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-11249.81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-11249.81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8219.08</v>
      </c>
      <c r="J49" s="24">
        <f>SUM(B49:I49)</f>
        <v>8219.08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3">+B57+B64+B86+B87</f>
        <v>-245691.14</v>
      </c>
      <c r="C56" s="38">
        <f t="shared" si="13"/>
        <v>-210093.4</v>
      </c>
      <c r="D56" s="38">
        <f t="shared" si="13"/>
        <v>-200116.28</v>
      </c>
      <c r="E56" s="38">
        <f t="shared" si="13"/>
        <v>-313653.79000000004</v>
      </c>
      <c r="F56" s="38">
        <f t="shared" si="13"/>
        <v>-242736.08999999997</v>
      </c>
      <c r="G56" s="38">
        <f t="shared" si="13"/>
        <v>-272120.09000000003</v>
      </c>
      <c r="H56" s="38">
        <f t="shared" si="13"/>
        <v>-262315.12</v>
      </c>
      <c r="I56" s="38">
        <f t="shared" si="13"/>
        <v>-173268.1</v>
      </c>
      <c r="J56" s="38">
        <f t="shared" si="9"/>
        <v>-1919994.0100000002</v>
      </c>
    </row>
    <row r="57" spans="1:10" ht="18.75" customHeight="1">
      <c r="A57" s="16" t="s">
        <v>98</v>
      </c>
      <c r="B57" s="38">
        <f t="shared" ref="B57:I57" si="14">B58+B59+B60+B61+B62+B63</f>
        <v>-232037.46000000002</v>
      </c>
      <c r="C57" s="38">
        <f t="shared" si="14"/>
        <v>-190069.74</v>
      </c>
      <c r="D57" s="38">
        <f t="shared" si="14"/>
        <v>-180287.57</v>
      </c>
      <c r="E57" s="38">
        <f t="shared" si="14"/>
        <v>-106863</v>
      </c>
      <c r="F57" s="38">
        <f t="shared" si="14"/>
        <v>-228113.03999999998</v>
      </c>
      <c r="G57" s="38">
        <f t="shared" si="14"/>
        <v>-253682.69</v>
      </c>
      <c r="H57" s="38">
        <f t="shared" si="14"/>
        <v>-234775.81</v>
      </c>
      <c r="I57" s="38">
        <f t="shared" si="14"/>
        <v>-159795</v>
      </c>
      <c r="J57" s="38">
        <f t="shared" si="9"/>
        <v>-1585624.31</v>
      </c>
    </row>
    <row r="58" spans="1:10" ht="18.75" customHeight="1">
      <c r="A58" s="12" t="s">
        <v>99</v>
      </c>
      <c r="B58" s="38">
        <f>-ROUND(B9*$D$3,2)</f>
        <v>-135069</v>
      </c>
      <c r="C58" s="38">
        <f t="shared" ref="C58:I58" si="15">-ROUND(C9*$D$3,2)</f>
        <v>-182337</v>
      </c>
      <c r="D58" s="38">
        <f t="shared" si="15"/>
        <v>-156255</v>
      </c>
      <c r="E58" s="38">
        <f t="shared" si="15"/>
        <v>-106863</v>
      </c>
      <c r="F58" s="38">
        <f t="shared" si="15"/>
        <v>-118461</v>
      </c>
      <c r="G58" s="38">
        <f t="shared" si="15"/>
        <v>-144393</v>
      </c>
      <c r="H58" s="38">
        <f t="shared" si="15"/>
        <v>-167358</v>
      </c>
      <c r="I58" s="38">
        <f t="shared" si="15"/>
        <v>-159795</v>
      </c>
      <c r="J58" s="38">
        <f t="shared" si="9"/>
        <v>-1170531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2">
        <v>-1578</v>
      </c>
      <c r="C60" s="52">
        <v>-741</v>
      </c>
      <c r="D60" s="52">
        <v>-933</v>
      </c>
      <c r="E60" s="20">
        <v>0</v>
      </c>
      <c r="F60" s="52">
        <v>-1239</v>
      </c>
      <c r="G60" s="52">
        <v>-624</v>
      </c>
      <c r="H60" s="52">
        <v>-405</v>
      </c>
      <c r="I60" s="20">
        <v>0</v>
      </c>
      <c r="J60" s="38">
        <f t="shared" si="9"/>
        <v>-5520</v>
      </c>
    </row>
    <row r="61" spans="1:10" ht="18.75" customHeight="1">
      <c r="A61" s="12" t="s">
        <v>63</v>
      </c>
      <c r="B61" s="52">
        <v>-825</v>
      </c>
      <c r="C61" s="52">
        <v>-525</v>
      </c>
      <c r="D61" s="52">
        <v>-432</v>
      </c>
      <c r="E61" s="20">
        <v>0</v>
      </c>
      <c r="F61" s="52">
        <v>-879</v>
      </c>
      <c r="G61" s="52">
        <v>-351</v>
      </c>
      <c r="H61" s="52">
        <v>-54</v>
      </c>
      <c r="I61" s="20">
        <v>0</v>
      </c>
      <c r="J61" s="38">
        <f t="shared" si="9"/>
        <v>-3066</v>
      </c>
    </row>
    <row r="62" spans="1:10" ht="18.75" customHeight="1">
      <c r="A62" s="12" t="s">
        <v>64</v>
      </c>
      <c r="B62" s="52">
        <v>-94229.46</v>
      </c>
      <c r="C62" s="52">
        <v>-6354.74</v>
      </c>
      <c r="D62" s="52">
        <v>-22667.57</v>
      </c>
      <c r="E62" s="20">
        <v>0</v>
      </c>
      <c r="F62" s="52">
        <v>-107198.04</v>
      </c>
      <c r="G62" s="52">
        <v>-108314.69</v>
      </c>
      <c r="H62" s="52">
        <v>-66930.81</v>
      </c>
      <c r="I62" s="20">
        <v>0</v>
      </c>
      <c r="J62" s="38">
        <f>SUM(B62:I62)</f>
        <v>-405695.31</v>
      </c>
    </row>
    <row r="63" spans="1:10" ht="18.75" customHeight="1">
      <c r="A63" s="12" t="s">
        <v>65</v>
      </c>
      <c r="B63" s="52">
        <v>-336</v>
      </c>
      <c r="C63" s="52">
        <v>-112</v>
      </c>
      <c r="D63" s="20">
        <v>0</v>
      </c>
      <c r="E63" s="20">
        <v>0</v>
      </c>
      <c r="F63" s="20">
        <v>-336</v>
      </c>
      <c r="G63" s="20">
        <v>0</v>
      </c>
      <c r="H63" s="20">
        <v>-28</v>
      </c>
      <c r="I63" s="20">
        <v>0</v>
      </c>
      <c r="J63" s="38">
        <f t="shared" si="9"/>
        <v>-812</v>
      </c>
    </row>
    <row r="64" spans="1:10" ht="18.75" customHeight="1">
      <c r="A64" s="16" t="s">
        <v>103</v>
      </c>
      <c r="B64" s="52">
        <f>SUM(B65:B85)</f>
        <v>-13653.68</v>
      </c>
      <c r="C64" s="52">
        <f t="shared" ref="C64:I64" si="16">SUM(C65:C85)</f>
        <v>-20023.66</v>
      </c>
      <c r="D64" s="52">
        <f t="shared" si="16"/>
        <v>-19828.71</v>
      </c>
      <c r="E64" s="52">
        <f t="shared" si="16"/>
        <v>-206790.79</v>
      </c>
      <c r="F64" s="52">
        <f t="shared" si="16"/>
        <v>-14623.05</v>
      </c>
      <c r="G64" s="52">
        <f t="shared" si="16"/>
        <v>-18437.400000000001</v>
      </c>
      <c r="H64" s="52">
        <f t="shared" si="16"/>
        <v>-27539.31</v>
      </c>
      <c r="I64" s="52">
        <f t="shared" si="16"/>
        <v>-13473.1</v>
      </c>
      <c r="J64" s="38">
        <f t="shared" si="9"/>
        <v>-334369.7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9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3">
        <f t="shared" si="9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-150000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-150000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101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104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112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113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114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111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107</v>
      </c>
      <c r="B89" s="25">
        <f t="shared" ref="B89:I89" si="17">+B90+B91</f>
        <v>1186659.9400000002</v>
      </c>
      <c r="C89" s="25">
        <f t="shared" si="17"/>
        <v>1833887.64</v>
      </c>
      <c r="D89" s="25">
        <f t="shared" si="17"/>
        <v>1838594.58</v>
      </c>
      <c r="E89" s="25">
        <f t="shared" si="17"/>
        <v>1137354.5599999998</v>
      </c>
      <c r="F89" s="25">
        <f t="shared" si="17"/>
        <v>1075397.0999999999</v>
      </c>
      <c r="G89" s="25">
        <f t="shared" si="17"/>
        <v>1645211.84</v>
      </c>
      <c r="H89" s="25">
        <f t="shared" si="17"/>
        <v>2357166.15</v>
      </c>
      <c r="I89" s="25">
        <f t="shared" si="17"/>
        <v>1144673.0799999998</v>
      </c>
      <c r="J89" s="53">
        <f>SUM(B89:I89)</f>
        <v>12218944.890000001</v>
      </c>
    </row>
    <row r="90" spans="1:10" ht="18.75" customHeight="1">
      <c r="A90" s="16" t="s">
        <v>106</v>
      </c>
      <c r="B90" s="25">
        <f t="shared" ref="B90:I90" si="18">+B44+B57+B64+B86</f>
        <v>1171688.82</v>
      </c>
      <c r="C90" s="25">
        <f t="shared" si="18"/>
        <v>1813524.17</v>
      </c>
      <c r="D90" s="25">
        <f t="shared" si="18"/>
        <v>1818252.81</v>
      </c>
      <c r="E90" s="25">
        <f t="shared" si="18"/>
        <v>1117086.8999999999</v>
      </c>
      <c r="F90" s="25">
        <f t="shared" si="18"/>
        <v>1056125.0999999999</v>
      </c>
      <c r="G90" s="25">
        <f t="shared" si="18"/>
        <v>1627254.81</v>
      </c>
      <c r="H90" s="25">
        <f t="shared" si="18"/>
        <v>2332000.6599999997</v>
      </c>
      <c r="I90" s="25">
        <f t="shared" si="18"/>
        <v>1131329.6299999999</v>
      </c>
      <c r="J90" s="53">
        <f>SUM(B90:I90)</f>
        <v>12067262.900000002</v>
      </c>
    </row>
    <row r="91" spans="1:10" ht="18.75" customHeight="1">
      <c r="A91" s="16" t="s">
        <v>110</v>
      </c>
      <c r="B91" s="25">
        <f t="shared" ref="B91:I91" si="19">IF(+B52+B87+B92&lt;0,0,(B52+B87+B92))</f>
        <v>14971.12</v>
      </c>
      <c r="C91" s="25">
        <f t="shared" si="19"/>
        <v>20363.47</v>
      </c>
      <c r="D91" s="25">
        <f t="shared" si="19"/>
        <v>20341.77</v>
      </c>
      <c r="E91" s="20">
        <f t="shared" si="19"/>
        <v>20267.66</v>
      </c>
      <c r="F91" s="25">
        <f t="shared" si="19"/>
        <v>19272</v>
      </c>
      <c r="G91" s="20">
        <f t="shared" si="19"/>
        <v>17957.03</v>
      </c>
      <c r="H91" s="25">
        <f t="shared" si="19"/>
        <v>25165.49</v>
      </c>
      <c r="I91" s="20">
        <f t="shared" si="19"/>
        <v>13343.45</v>
      </c>
      <c r="J91" s="53">
        <f>SUM(B91:I91)</f>
        <v>151681.99000000002</v>
      </c>
    </row>
    <row r="92" spans="1:10" ht="18" customHeight="1">
      <c r="A92" s="16" t="s">
        <v>108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109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12218944.91</v>
      </c>
    </row>
    <row r="98" spans="1:10" ht="18.75" customHeight="1">
      <c r="A98" s="27" t="s">
        <v>82</v>
      </c>
      <c r="B98" s="28">
        <v>148701.97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20">SUM(B98:I98)</f>
        <v>148701.97</v>
      </c>
    </row>
    <row r="99" spans="1:10" ht="18.75" customHeight="1">
      <c r="A99" s="27" t="s">
        <v>83</v>
      </c>
      <c r="B99" s="28">
        <v>1037957.97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1037957.97</v>
      </c>
    </row>
    <row r="100" spans="1:10" ht="18.75" customHeight="1">
      <c r="A100" s="27" t="s">
        <v>84</v>
      </c>
      <c r="B100" s="44">
        <v>0</v>
      </c>
      <c r="C100" s="28">
        <f>+C89</f>
        <v>1833887.64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1833887.64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1838594.58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1838594.58</v>
      </c>
    </row>
    <row r="102" spans="1:10" ht="18.75" customHeight="1">
      <c r="A102" s="27" t="s">
        <v>117</v>
      </c>
      <c r="B102" s="44">
        <v>0</v>
      </c>
      <c r="C102" s="44">
        <v>0</v>
      </c>
      <c r="D102" s="44">
        <v>0</v>
      </c>
      <c r="E102" s="28">
        <v>532850.44999999995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532850.44999999995</v>
      </c>
    </row>
    <row r="103" spans="1:10" ht="18.75" customHeight="1">
      <c r="A103" s="27" t="s">
        <v>119</v>
      </c>
      <c r="B103" s="44">
        <v>0</v>
      </c>
      <c r="C103" s="44">
        <v>0</v>
      </c>
      <c r="D103" s="44">
        <v>0</v>
      </c>
      <c r="E103" s="28">
        <v>595790.84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595790.84</v>
      </c>
    </row>
    <row r="104" spans="1:10" ht="18.75" customHeight="1">
      <c r="A104" s="27" t="s">
        <v>118</v>
      </c>
      <c r="B104" s="44">
        <v>0</v>
      </c>
      <c r="C104" s="44">
        <v>0</v>
      </c>
      <c r="D104" s="44">
        <v>0</v>
      </c>
      <c r="E104" s="28">
        <v>8713.2800000000007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8713.2800000000007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1075397.0999999999</v>
      </c>
      <c r="G105" s="44">
        <v>0</v>
      </c>
      <c r="H105" s="44">
        <v>0</v>
      </c>
      <c r="I105" s="44">
        <v>0</v>
      </c>
      <c r="J105" s="45">
        <f t="shared" si="20"/>
        <v>1075397.0999999999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206438.17</v>
      </c>
      <c r="H106" s="44">
        <v>0</v>
      </c>
      <c r="I106" s="44">
        <v>0</v>
      </c>
      <c r="J106" s="45">
        <f t="shared" si="20"/>
        <v>206438.17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288879.45</v>
      </c>
      <c r="H107" s="44">
        <v>0</v>
      </c>
      <c r="I107" s="44">
        <v>0</v>
      </c>
      <c r="J107" s="45">
        <f t="shared" si="20"/>
        <v>288879.45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430085.32</v>
      </c>
      <c r="H108" s="44">
        <v>0</v>
      </c>
      <c r="I108" s="44">
        <v>0</v>
      </c>
      <c r="J108" s="45">
        <f t="shared" si="20"/>
        <v>430085.32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719808.91</v>
      </c>
      <c r="H109" s="44">
        <v>0</v>
      </c>
      <c r="I109" s="44">
        <v>0</v>
      </c>
      <c r="J109" s="45">
        <f t="shared" si="20"/>
        <v>719808.91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696310.2</v>
      </c>
      <c r="I110" s="44">
        <v>0</v>
      </c>
      <c r="J110" s="45">
        <f t="shared" si="20"/>
        <v>696310.2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54484.75</v>
      </c>
      <c r="I111" s="44">
        <v>0</v>
      </c>
      <c r="J111" s="45">
        <f t="shared" si="20"/>
        <v>54484.75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383195.68</v>
      </c>
      <c r="I112" s="44">
        <v>0</v>
      </c>
      <c r="J112" s="45">
        <f t="shared" si="20"/>
        <v>383195.68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328844.21999999997</v>
      </c>
      <c r="I113" s="44">
        <v>0</v>
      </c>
      <c r="J113" s="45">
        <f t="shared" si="20"/>
        <v>328844.21999999997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894331.31</v>
      </c>
      <c r="I114" s="44">
        <v>0</v>
      </c>
      <c r="J114" s="45">
        <f t="shared" si="20"/>
        <v>894331.31</v>
      </c>
    </row>
    <row r="115" spans="1:10" ht="18.75" customHeight="1">
      <c r="A115" s="27" t="s">
        <v>96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413560.28</v>
      </c>
      <c r="J115" s="45">
        <f t="shared" si="20"/>
        <v>413560.28</v>
      </c>
    </row>
    <row r="116" spans="1:10" ht="18.75" customHeight="1">
      <c r="A116" s="29" t="s">
        <v>97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731112.79</v>
      </c>
      <c r="J116" s="48">
        <f t="shared" si="20"/>
        <v>731112.79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2013-11-06T18:43:38Z</dcterms:modified>
</cp:coreProperties>
</file>