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77" i="8"/>
  <c r="J86"/>
  <c r="B9"/>
  <c r="C9"/>
  <c r="D9"/>
  <c r="E9"/>
  <c r="F9"/>
  <c r="G9"/>
  <c r="H9"/>
  <c r="I9"/>
  <c r="J9"/>
  <c r="J10"/>
  <c r="J11"/>
  <c r="B12"/>
  <c r="C12"/>
  <c r="D12"/>
  <c r="E12"/>
  <c r="F12"/>
  <c r="G12"/>
  <c r="H12"/>
  <c r="I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1"/>
  <c r="J88"/>
  <c r="B91"/>
  <c r="C91"/>
  <c r="D91"/>
  <c r="E91"/>
  <c r="F91"/>
  <c r="G91"/>
  <c r="H91"/>
  <c r="I91"/>
  <c r="J91"/>
  <c r="J92"/>
  <c r="J98"/>
  <c r="J99"/>
  <c r="J102"/>
  <c r="J103"/>
  <c r="J104"/>
  <c r="J106"/>
  <c r="J107"/>
  <c r="J108"/>
  <c r="J109"/>
  <c r="J110"/>
  <c r="J111"/>
  <c r="J112"/>
  <c r="J113"/>
  <c r="J114"/>
  <c r="J115"/>
  <c r="J116"/>
  <c r="J117"/>
  <c r="I8" l="1"/>
  <c r="I7" s="1"/>
  <c r="I45" s="1"/>
  <c r="I44" s="1"/>
  <c r="G8"/>
  <c r="G7" s="1"/>
  <c r="G45" s="1"/>
  <c r="G44" s="1"/>
  <c r="E8"/>
  <c r="E7" s="1"/>
  <c r="C8"/>
  <c r="C7" s="1"/>
  <c r="J12"/>
  <c r="H8"/>
  <c r="H7" s="1"/>
  <c r="H45" s="1"/>
  <c r="H44" s="1"/>
  <c r="F8"/>
  <c r="F7" s="1"/>
  <c r="F45" s="1"/>
  <c r="F44" s="1"/>
  <c r="F43" s="1"/>
  <c r="D8"/>
  <c r="D7" s="1"/>
  <c r="D45" s="1"/>
  <c r="D44" s="1"/>
  <c r="B8"/>
  <c r="J64"/>
  <c r="I56"/>
  <c r="G56"/>
  <c r="E56"/>
  <c r="C56"/>
  <c r="H56"/>
  <c r="F56"/>
  <c r="D56"/>
  <c r="H43"/>
  <c r="H90"/>
  <c r="H89" s="1"/>
  <c r="F90"/>
  <c r="F89" s="1"/>
  <c r="F105" s="1"/>
  <c r="J105" s="1"/>
  <c r="D43"/>
  <c r="D90"/>
  <c r="D89" s="1"/>
  <c r="D101" s="1"/>
  <c r="J101" s="1"/>
  <c r="J8"/>
  <c r="J7" s="1"/>
  <c r="B7"/>
  <c r="B45" s="1"/>
  <c r="J57"/>
  <c r="B56"/>
  <c r="I90"/>
  <c r="I89" s="1"/>
  <c r="I43"/>
  <c r="G90"/>
  <c r="G89" s="1"/>
  <c r="G43"/>
  <c r="E48"/>
  <c r="J48" s="1"/>
  <c r="E45"/>
  <c r="C45"/>
  <c r="C46"/>
  <c r="J46" s="1"/>
  <c r="C44" l="1"/>
  <c r="C90" s="1"/>
  <c r="C89" s="1"/>
  <c r="C100" s="1"/>
  <c r="J100" s="1"/>
  <c r="J97" s="1"/>
  <c r="J56"/>
  <c r="E44"/>
  <c r="C43"/>
  <c r="J45"/>
  <c r="J44" s="1"/>
  <c r="B44"/>
  <c r="B43" l="1"/>
  <c r="J43" s="1"/>
  <c r="B90"/>
  <c r="E90"/>
  <c r="E89" s="1"/>
  <c r="E43"/>
  <c r="B89" l="1"/>
  <c r="J89" s="1"/>
  <c r="J90"/>
</calcChain>
</file>

<file path=xl/sharedStrings.xml><?xml version="1.0" encoding="utf-8"?>
<sst xmlns="http://schemas.openxmlformats.org/spreadsheetml/2006/main" count="124" uniqueCount="124">
  <si>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</si>
  <si>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</si>
  <si>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</si>
  <si>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</si>
  <si>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</si>
  <si>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</si>
  <si>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</si>
  <si>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</si>
  <si>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</si>
  <si>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</si>
  <si>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</si>
  <si>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</si>
  <si>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</si>
  <si>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</si>
  <si>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</si>
  <si>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</si>
  <si>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</si>
  <si>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</si>
  <si>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</si>
  <si>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</si>
  <si>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</si>
  <si>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</si>
  <si>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</si>
  <si>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</si>
  <si>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</si>
  <si>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</si>
  <si>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</si>
  <si>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</si>
  <si>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</si>
  <si>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</si>
  <si>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</si>
  <si>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</si>
  <si>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</si>
  <si>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</si>
  <si>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</si>
  <si>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</si>
  <si>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</si>
  <si>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</si>
  <si>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</si>
  <si>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</si>
  <si>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</si>
  <si>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</si>
  <si>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</si>
  <si>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</si>
  <si>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</si>
  <si>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</si>
  <si>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</si>
  <si>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</si>
  <si>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</si>
  <si>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</si>
  <si>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</si>
  <si>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</si>
  <si>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</si>
  <si>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</si>
  <si>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</si>
  <si>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</si>
  <si>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</si>
  <si>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</si>
  <si>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</si>
  <si>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</si>
  <si>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</si>
  <si>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</si>
  <si>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</si>
  <si>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</si>
  <si>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</si>
  <si>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</si>
  <si>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</si>
  <si>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</si>
  <si>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</si>
  <si>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</si>
  <si>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</si>
  <si>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</si>
  <si>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</si>
  <si>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</si>
  <si>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</si>
  <si>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</si>
  <si>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</si>
  <si>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</si>
  <si>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</si>
  <si>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</si>
  <si>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</si>
  <si>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</si>
  <si>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</si>
  <si>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</si>
  <si>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</si>
  <si>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</si>
  <si>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</si>
  <si>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</si>
  <si>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</si>
  <si>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</si>
  <si>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</si>
  <si>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</si>
  <si>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</si>
  <si>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</si>
  <si>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</si>
  <si>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</si>
  <si>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</si>
  <si>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</si>
  <si>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</si>
  <si>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</si>
  <si>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</si>
  <si>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</si>
  <si>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</si>
  <si>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</si>
  <si>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</si>
  <si>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</si>
  <si>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</si>
  <si>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</si>
  <si>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</si>
  <si>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</si>
  <si>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</si>
  <si>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</si>
  <si>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</si>
  <si>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</si>
  <si>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</si>
  <si>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</si>
  <si>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OPERAÇÃO 08/10/13 - VENCIMENTO 15/10/13</t>
  </si>
  <si>
    <t>6.3. Revisão de Remuneração pelo Transporte Coletivo (1)</t>
  </si>
  <si>
    <t>Nota:</t>
  </si>
  <si>
    <t xml:space="preserve">   (1) Revisões de remuneração para pagamento de combustível não fóssil referentes ao período de</t>
  </si>
  <si>
    <t xml:space="preserve">   abril a setembro/13.</t>
  </si>
  <si>
    <t>8.5. Área 4</t>
  </si>
  <si>
    <t>8.6. Área 4</t>
  </si>
  <si>
    <t>8.7. Área 4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</si>
</sst>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top" indent="2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116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16</v>
      </c>
      <c r="B4" s="61" t="s">
        <v>31</v>
      </c>
      <c r="C4" s="62"/>
      <c r="D4" s="62"/>
      <c r="E4" s="62"/>
      <c r="F4" s="62"/>
      <c r="G4" s="62"/>
      <c r="H4" s="62"/>
      <c r="I4" s="63"/>
      <c r="J4" s="64" t="s">
        <v>17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65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64"/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32</v>
      </c>
      <c r="B7" s="9">
        <f t="shared" ref="B7:J7" si="0">+B8+B16+B20+B23</f>
        <v>621816</v>
      </c>
      <c r="C7" s="9">
        <f t="shared" si="0"/>
        <v>776767</v>
      </c>
      <c r="D7" s="9">
        <f t="shared" si="0"/>
        <v>732388</v>
      </c>
      <c r="E7" s="9">
        <f t="shared" si="0"/>
        <v>533901</v>
      </c>
      <c r="F7" s="9">
        <f t="shared" si="0"/>
        <v>547528</v>
      </c>
      <c r="G7" s="9">
        <f t="shared" si="0"/>
        <v>813772</v>
      </c>
      <c r="H7" s="9">
        <f t="shared" si="0"/>
        <v>1243937</v>
      </c>
      <c r="I7" s="9">
        <f t="shared" si="0"/>
        <v>571094</v>
      </c>
      <c r="J7" s="9">
        <f t="shared" si="0"/>
        <v>5841203</v>
      </c>
    </row>
    <row r="8" spans="1:10" ht="17.25" customHeight="1">
      <c r="A8" s="10" t="s">
        <v>33</v>
      </c>
      <c r="B8" s="11">
        <f>B9+B12</f>
        <v>368229</v>
      </c>
      <c r="C8" s="11">
        <f t="shared" ref="C8:I8" si="1">C9+C12</f>
        <v>472954</v>
      </c>
      <c r="D8" s="11">
        <f t="shared" si="1"/>
        <v>424404</v>
      </c>
      <c r="E8" s="11">
        <f t="shared" si="1"/>
        <v>299815</v>
      </c>
      <c r="F8" s="11">
        <f t="shared" si="1"/>
        <v>322304</v>
      </c>
      <c r="G8" s="11">
        <f t="shared" si="1"/>
        <v>453579</v>
      </c>
      <c r="H8" s="11">
        <f t="shared" si="1"/>
        <v>672612</v>
      </c>
      <c r="I8" s="11">
        <f t="shared" si="1"/>
        <v>348937</v>
      </c>
      <c r="J8" s="11">
        <f t="shared" ref="J8:J23" si="2">SUM(B8:I8)</f>
        <v>3362834</v>
      </c>
    </row>
    <row r="9" spans="1:10" ht="17.25" customHeight="1">
      <c r="A9" s="15" t="s">
        <v>18</v>
      </c>
      <c r="B9" s="13">
        <f>+B10+B11</f>
        <v>45898</v>
      </c>
      <c r="C9" s="13">
        <f t="shared" ref="C9:I9" si="3">+C10+C11</f>
        <v>62416</v>
      </c>
      <c r="D9" s="13">
        <f t="shared" si="3"/>
        <v>54144</v>
      </c>
      <c r="E9" s="13">
        <f t="shared" si="3"/>
        <v>37966</v>
      </c>
      <c r="F9" s="13">
        <f t="shared" si="3"/>
        <v>40201</v>
      </c>
      <c r="G9" s="13">
        <f t="shared" si="3"/>
        <v>50107</v>
      </c>
      <c r="H9" s="13">
        <f t="shared" si="3"/>
        <v>59632</v>
      </c>
      <c r="I9" s="13">
        <f t="shared" si="3"/>
        <v>55485</v>
      </c>
      <c r="J9" s="11">
        <f t="shared" si="2"/>
        <v>405849</v>
      </c>
    </row>
    <row r="10" spans="1:10" ht="17.25" customHeight="1">
      <c r="A10" s="31" t="s">
        <v>19</v>
      </c>
      <c r="B10" s="13">
        <v>45898</v>
      </c>
      <c r="C10" s="13">
        <v>62416</v>
      </c>
      <c r="D10" s="13">
        <v>54144</v>
      </c>
      <c r="E10" s="13">
        <v>37966</v>
      </c>
      <c r="F10" s="13">
        <v>40201</v>
      </c>
      <c r="G10" s="13">
        <v>50107</v>
      </c>
      <c r="H10" s="13">
        <v>59632</v>
      </c>
      <c r="I10" s="13">
        <v>55485</v>
      </c>
      <c r="J10" s="11">
        <f>SUM(B10:I10)</f>
        <v>405849</v>
      </c>
    </row>
    <row r="11" spans="1:10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34</v>
      </c>
      <c r="B12" s="17">
        <f t="shared" ref="B12:I12" si="4">SUM(B13:B15)</f>
        <v>322331</v>
      </c>
      <c r="C12" s="17">
        <f t="shared" si="4"/>
        <v>410538</v>
      </c>
      <c r="D12" s="17">
        <f t="shared" si="4"/>
        <v>370260</v>
      </c>
      <c r="E12" s="17">
        <f t="shared" si="4"/>
        <v>261849</v>
      </c>
      <c r="F12" s="17">
        <f t="shared" si="4"/>
        <v>282103</v>
      </c>
      <c r="G12" s="17">
        <f t="shared" si="4"/>
        <v>403472</v>
      </c>
      <c r="H12" s="17">
        <f t="shared" si="4"/>
        <v>612980</v>
      </c>
      <c r="I12" s="17">
        <f t="shared" si="4"/>
        <v>293452</v>
      </c>
      <c r="J12" s="11">
        <f t="shared" si="2"/>
        <v>2956985</v>
      </c>
    </row>
    <row r="13" spans="1:10" ht="17.25" customHeight="1">
      <c r="A13" s="14" t="s">
        <v>21</v>
      </c>
      <c r="B13" s="13">
        <v>126396</v>
      </c>
      <c r="C13" s="13">
        <v>173556</v>
      </c>
      <c r="D13" s="13">
        <v>164307</v>
      </c>
      <c r="E13" s="13">
        <v>117549</v>
      </c>
      <c r="F13" s="13">
        <v>121970</v>
      </c>
      <c r="G13" s="13">
        <v>173479</v>
      </c>
      <c r="H13" s="13">
        <v>256229</v>
      </c>
      <c r="I13" s="13">
        <v>116789</v>
      </c>
      <c r="J13" s="11">
        <f t="shared" si="2"/>
        <v>1250275</v>
      </c>
    </row>
    <row r="14" spans="1:10" ht="17.25" customHeight="1">
      <c r="A14" s="14" t="s">
        <v>22</v>
      </c>
      <c r="B14" s="13">
        <v>142524</v>
      </c>
      <c r="C14" s="13">
        <v>161940</v>
      </c>
      <c r="D14" s="13">
        <v>145491</v>
      </c>
      <c r="E14" s="13">
        <v>100060</v>
      </c>
      <c r="F14" s="13">
        <v>116000</v>
      </c>
      <c r="G14" s="13">
        <v>167448</v>
      </c>
      <c r="H14" s="13">
        <v>276613</v>
      </c>
      <c r="I14" s="13">
        <v>128191</v>
      </c>
      <c r="J14" s="11">
        <f t="shared" si="2"/>
        <v>1238267</v>
      </c>
    </row>
    <row r="15" spans="1:10" ht="17.25" customHeight="1">
      <c r="A15" s="14" t="s">
        <v>23</v>
      </c>
      <c r="B15" s="13">
        <v>53411</v>
      </c>
      <c r="C15" s="13">
        <v>75042</v>
      </c>
      <c r="D15" s="13">
        <v>60462</v>
      </c>
      <c r="E15" s="13">
        <v>44240</v>
      </c>
      <c r="F15" s="13">
        <v>44133</v>
      </c>
      <c r="G15" s="13">
        <v>62545</v>
      </c>
      <c r="H15" s="13">
        <v>80138</v>
      </c>
      <c r="I15" s="13">
        <v>48472</v>
      </c>
      <c r="J15" s="11">
        <f t="shared" si="2"/>
        <v>468443</v>
      </c>
    </row>
    <row r="16" spans="1:10" ht="17.25" customHeight="1">
      <c r="A16" s="16" t="s">
        <v>24</v>
      </c>
      <c r="B16" s="11">
        <f>+B17+B18+B19</f>
        <v>211771</v>
      </c>
      <c r="C16" s="11">
        <f t="shared" ref="C16:I16" si="5">+C17+C18+C19</f>
        <v>239112</v>
      </c>
      <c r="D16" s="11">
        <f t="shared" si="5"/>
        <v>233042</v>
      </c>
      <c r="E16" s="11">
        <f t="shared" si="5"/>
        <v>174932</v>
      </c>
      <c r="F16" s="11">
        <f t="shared" si="5"/>
        <v>177171</v>
      </c>
      <c r="G16" s="11">
        <f t="shared" si="5"/>
        <v>298364</v>
      </c>
      <c r="H16" s="11">
        <f t="shared" si="5"/>
        <v>504666</v>
      </c>
      <c r="I16" s="11">
        <f t="shared" si="5"/>
        <v>180263</v>
      </c>
      <c r="J16" s="11">
        <f t="shared" si="2"/>
        <v>2019321</v>
      </c>
    </row>
    <row r="17" spans="1:10" ht="17.25" customHeight="1">
      <c r="A17" s="12" t="s">
        <v>25</v>
      </c>
      <c r="B17" s="13">
        <v>95774</v>
      </c>
      <c r="C17" s="13">
        <v>120965</v>
      </c>
      <c r="D17" s="13">
        <v>120178</v>
      </c>
      <c r="E17" s="13">
        <v>89677</v>
      </c>
      <c r="F17" s="13">
        <v>89604</v>
      </c>
      <c r="G17" s="13">
        <v>148663</v>
      </c>
      <c r="H17" s="13">
        <v>238573</v>
      </c>
      <c r="I17" s="13">
        <v>89190</v>
      </c>
      <c r="J17" s="11">
        <f t="shared" si="2"/>
        <v>992624</v>
      </c>
    </row>
    <row r="18" spans="1:10" ht="17.25" customHeight="1">
      <c r="A18" s="12" t="s">
        <v>26</v>
      </c>
      <c r="B18" s="13">
        <v>86758</v>
      </c>
      <c r="C18" s="13">
        <v>83523</v>
      </c>
      <c r="D18" s="13">
        <v>81471</v>
      </c>
      <c r="E18" s="13">
        <v>60834</v>
      </c>
      <c r="F18" s="13">
        <v>66012</v>
      </c>
      <c r="G18" s="13">
        <v>112386</v>
      </c>
      <c r="H18" s="13">
        <v>210019</v>
      </c>
      <c r="I18" s="13">
        <v>68100</v>
      </c>
      <c r="J18" s="11">
        <f t="shared" si="2"/>
        <v>769103</v>
      </c>
    </row>
    <row r="19" spans="1:10" ht="17.25" customHeight="1">
      <c r="A19" s="12" t="s">
        <v>27</v>
      </c>
      <c r="B19" s="13">
        <v>29239</v>
      </c>
      <c r="C19" s="13">
        <v>34624</v>
      </c>
      <c r="D19" s="13">
        <v>31393</v>
      </c>
      <c r="E19" s="13">
        <v>24421</v>
      </c>
      <c r="F19" s="13">
        <v>21555</v>
      </c>
      <c r="G19" s="13">
        <v>37315</v>
      </c>
      <c r="H19" s="13">
        <v>56074</v>
      </c>
      <c r="I19" s="13">
        <v>22973</v>
      </c>
      <c r="J19" s="11">
        <f t="shared" si="2"/>
        <v>257594</v>
      </c>
    </row>
    <row r="20" spans="1:10" ht="17.25" customHeight="1">
      <c r="A20" s="16" t="s">
        <v>28</v>
      </c>
      <c r="B20" s="13">
        <v>41816</v>
      </c>
      <c r="C20" s="13">
        <v>64701</v>
      </c>
      <c r="D20" s="13">
        <v>74942</v>
      </c>
      <c r="E20" s="13">
        <v>59154</v>
      </c>
      <c r="F20" s="13">
        <v>48053</v>
      </c>
      <c r="G20" s="13">
        <v>61829</v>
      </c>
      <c r="H20" s="13">
        <v>66659</v>
      </c>
      <c r="I20" s="13">
        <v>33491</v>
      </c>
      <c r="J20" s="11">
        <f t="shared" si="2"/>
        <v>450645</v>
      </c>
    </row>
    <row r="21" spans="1:10" ht="17.25" customHeight="1">
      <c r="A21" s="12" t="s">
        <v>29</v>
      </c>
      <c r="B21" s="13">
        <f>ROUND(B$20*0.57,0)</f>
        <v>23835</v>
      </c>
      <c r="C21" s="13">
        <f>ROUND(C$20*0.57,0)</f>
        <v>36880</v>
      </c>
      <c r="D21" s="13">
        <f t="shared" ref="D21:I21" si="6">ROUND(D$20*0.57,0)</f>
        <v>42717</v>
      </c>
      <c r="E21" s="13">
        <f t="shared" si="6"/>
        <v>33718</v>
      </c>
      <c r="F21" s="13">
        <f t="shared" si="6"/>
        <v>27390</v>
      </c>
      <c r="G21" s="13">
        <f t="shared" si="6"/>
        <v>35243</v>
      </c>
      <c r="H21" s="13">
        <f t="shared" si="6"/>
        <v>37996</v>
      </c>
      <c r="I21" s="13">
        <f t="shared" si="6"/>
        <v>19090</v>
      </c>
      <c r="J21" s="11">
        <f t="shared" si="2"/>
        <v>256869</v>
      </c>
    </row>
    <row r="22" spans="1:10" ht="17.25" customHeight="1">
      <c r="A22" s="12" t="s">
        <v>30</v>
      </c>
      <c r="B22" s="13">
        <f>ROUND(B$20*0.43,0)</f>
        <v>17981</v>
      </c>
      <c r="C22" s="13">
        <f t="shared" ref="C22:I22" si="7">ROUND(C$20*0.43,0)</f>
        <v>27821</v>
      </c>
      <c r="D22" s="13">
        <f t="shared" si="7"/>
        <v>32225</v>
      </c>
      <c r="E22" s="13">
        <f t="shared" si="7"/>
        <v>25436</v>
      </c>
      <c r="F22" s="13">
        <f t="shared" si="7"/>
        <v>20663</v>
      </c>
      <c r="G22" s="13">
        <f t="shared" si="7"/>
        <v>26586</v>
      </c>
      <c r="H22" s="13">
        <f t="shared" si="7"/>
        <v>28663</v>
      </c>
      <c r="I22" s="13">
        <f t="shared" si="7"/>
        <v>14401</v>
      </c>
      <c r="J22" s="11">
        <f t="shared" si="2"/>
        <v>193776</v>
      </c>
    </row>
    <row r="23" spans="1:10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8403</v>
      </c>
      <c r="J23" s="11">
        <f t="shared" si="2"/>
        <v>8403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36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2.7216329999999997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38</v>
      </c>
      <c r="B27" s="33">
        <v>0</v>
      </c>
      <c r="C27" s="50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101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7118.87</v>
      </c>
      <c r="J31" s="24">
        <f t="shared" ref="J31:J69" si="9">SUM(B31:I31)</f>
        <v>7118.87</v>
      </c>
    </row>
    <row r="32" spans="1:10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1427053.07</v>
      </c>
      <c r="C43" s="23">
        <f t="shared" ref="C43:I43" si="10">+C44+C52</f>
        <v>2032302.0799999998</v>
      </c>
      <c r="D43" s="23">
        <f t="shared" si="10"/>
        <v>2017930.04</v>
      </c>
      <c r="E43" s="23">
        <f t="shared" si="10"/>
        <v>1473350.2399999998</v>
      </c>
      <c r="F43" s="23">
        <f t="shared" si="10"/>
        <v>1299228.21</v>
      </c>
      <c r="G43" s="23">
        <f t="shared" si="10"/>
        <v>1977194.5</v>
      </c>
      <c r="H43" s="23">
        <f t="shared" si="10"/>
        <v>2601483.41</v>
      </c>
      <c r="I43" s="23">
        <f t="shared" si="10"/>
        <v>1313304.9200000002</v>
      </c>
      <c r="J43" s="23">
        <f t="shared" si="9"/>
        <v>14141846.470000001</v>
      </c>
    </row>
    <row r="44" spans="1:10" ht="17.25" customHeight="1">
      <c r="A44" s="16" t="s">
        <v>51</v>
      </c>
      <c r="B44" s="24">
        <f>SUM(B45:B51)</f>
        <v>1412081.95</v>
      </c>
      <c r="C44" s="24">
        <f t="shared" ref="C44:J44" si="11">SUM(C45:C51)</f>
        <v>2011938.6099999999</v>
      </c>
      <c r="D44" s="24">
        <f t="shared" si="11"/>
        <v>1997588.27</v>
      </c>
      <c r="E44" s="24">
        <f t="shared" si="11"/>
        <v>1453082.5799999998</v>
      </c>
      <c r="F44" s="24">
        <f t="shared" si="11"/>
        <v>1279956.21</v>
      </c>
      <c r="G44" s="24">
        <f t="shared" si="11"/>
        <v>1959237.47</v>
      </c>
      <c r="H44" s="24">
        <f t="shared" si="11"/>
        <v>2576317.92</v>
      </c>
      <c r="I44" s="24">
        <f t="shared" si="11"/>
        <v>1299961.4700000002</v>
      </c>
      <c r="J44" s="24">
        <f t="shared" si="11"/>
        <v>13990164.479999999</v>
      </c>
    </row>
    <row r="45" spans="1:10" ht="17.25" customHeight="1">
      <c r="A45" s="37" t="s">
        <v>52</v>
      </c>
      <c r="B45" s="24">
        <f t="shared" ref="B45:I45" si="12">ROUND(B26*B7,2)</f>
        <v>1412081.95</v>
      </c>
      <c r="C45" s="24">
        <f t="shared" si="12"/>
        <v>2007476.63</v>
      </c>
      <c r="D45" s="24">
        <f t="shared" si="12"/>
        <v>1997588.27</v>
      </c>
      <c r="E45" s="24">
        <f t="shared" si="12"/>
        <v>1421885.14</v>
      </c>
      <c r="F45" s="24">
        <f t="shared" si="12"/>
        <v>1279956.21</v>
      </c>
      <c r="G45" s="24">
        <f t="shared" si="12"/>
        <v>1959237.47</v>
      </c>
      <c r="H45" s="24">
        <f t="shared" si="12"/>
        <v>2576317.92</v>
      </c>
      <c r="I45" s="24">
        <f t="shared" si="12"/>
        <v>1292842.6000000001</v>
      </c>
      <c r="J45" s="24">
        <f t="shared" si="9"/>
        <v>13947386.189999999</v>
      </c>
    </row>
    <row r="46" spans="1:10" ht="17.25" customHeight="1">
      <c r="A46" s="37" t="s">
        <v>53</v>
      </c>
      <c r="B46" s="20">
        <v>0</v>
      </c>
      <c r="C46" s="24">
        <f>ROUND(C27*C7,2)</f>
        <v>4461.9799999999996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4461.9799999999996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42622.92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42622.92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-11425.48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-11425.48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7118.87</v>
      </c>
      <c r="J49" s="24">
        <f>SUM(B49:I49)</f>
        <v>7118.87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59</v>
      </c>
      <c r="B52" s="39">
        <v>14971.12</v>
      </c>
      <c r="C52" s="39">
        <v>20363.47</v>
      </c>
      <c r="D52" s="39">
        <v>20341.77</v>
      </c>
      <c r="E52" s="39">
        <v>20267.66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151681.99000000002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3">+B57+B64+B86+B87</f>
        <v>-31189.359999999986</v>
      </c>
      <c r="C56" s="38">
        <f t="shared" si="13"/>
        <v>-196164.96000000002</v>
      </c>
      <c r="D56" s="38">
        <f t="shared" si="13"/>
        <v>-189846.46000000002</v>
      </c>
      <c r="E56" s="38">
        <f t="shared" si="13"/>
        <v>-307326.99</v>
      </c>
      <c r="F56" s="38">
        <f t="shared" si="13"/>
        <v>-325034.95000000007</v>
      </c>
      <c r="G56" s="38">
        <f t="shared" si="13"/>
        <v>-73343.409999999974</v>
      </c>
      <c r="H56" s="38">
        <f t="shared" si="13"/>
        <v>-292874.70999999996</v>
      </c>
      <c r="I56" s="38">
        <f t="shared" si="13"/>
        <v>62651.100000000006</v>
      </c>
      <c r="J56" s="38">
        <f t="shared" si="9"/>
        <v>-1353129.74</v>
      </c>
    </row>
    <row r="57" spans="1:10" ht="18.75" customHeight="1">
      <c r="A57" s="16" t="s">
        <v>99</v>
      </c>
      <c r="B57" s="38">
        <f t="shared" ref="B57:I57" si="14">B58+B59+B60+B61+B62+B63</f>
        <v>-399197.76</v>
      </c>
      <c r="C57" s="38">
        <f t="shared" si="14"/>
        <v>-194404.98</v>
      </c>
      <c r="D57" s="38">
        <f t="shared" si="14"/>
        <v>-212623.14</v>
      </c>
      <c r="E57" s="38">
        <f t="shared" si="14"/>
        <v>-113898</v>
      </c>
      <c r="F57" s="38">
        <f t="shared" si="14"/>
        <v>-332759.42000000004</v>
      </c>
      <c r="G57" s="38">
        <f t="shared" si="14"/>
        <v>-400242.48</v>
      </c>
      <c r="H57" s="38">
        <f t="shared" si="14"/>
        <v>-334613.19</v>
      </c>
      <c r="I57" s="38">
        <f t="shared" si="14"/>
        <v>-166455</v>
      </c>
      <c r="J57" s="38">
        <f t="shared" si="9"/>
        <v>-2154193.9699999997</v>
      </c>
    </row>
    <row r="58" spans="1:10" ht="18.75" customHeight="1">
      <c r="A58" s="12" t="s">
        <v>100</v>
      </c>
      <c r="B58" s="38">
        <f>-ROUND(B9*$D$3,2)</f>
        <v>-137694</v>
      </c>
      <c r="C58" s="38">
        <f t="shared" ref="C58:I58" si="15">-ROUND(C9*$D$3,2)</f>
        <v>-187248</v>
      </c>
      <c r="D58" s="38">
        <f t="shared" si="15"/>
        <v>-162432</v>
      </c>
      <c r="E58" s="38">
        <f t="shared" si="15"/>
        <v>-113898</v>
      </c>
      <c r="F58" s="38">
        <f t="shared" si="15"/>
        <v>-120603</v>
      </c>
      <c r="G58" s="38">
        <f t="shared" si="15"/>
        <v>-150321</v>
      </c>
      <c r="H58" s="38">
        <f t="shared" si="15"/>
        <v>-178896</v>
      </c>
      <c r="I58" s="38">
        <f t="shared" si="15"/>
        <v>-166455</v>
      </c>
      <c r="J58" s="38">
        <f t="shared" si="9"/>
        <v>-1217547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51">
        <v>-2385</v>
      </c>
      <c r="C60" s="51">
        <v>-792</v>
      </c>
      <c r="D60" s="51">
        <v>-687</v>
      </c>
      <c r="E60" s="20">
        <v>0</v>
      </c>
      <c r="F60" s="51">
        <v>-1530</v>
      </c>
      <c r="G60" s="51">
        <v>-1173</v>
      </c>
      <c r="H60" s="51">
        <v>-489</v>
      </c>
      <c r="I60" s="20">
        <v>0</v>
      </c>
      <c r="J60" s="38">
        <f t="shared" si="9"/>
        <v>-7056</v>
      </c>
    </row>
    <row r="61" spans="1:10" ht="18.75" customHeight="1">
      <c r="A61" s="12" t="s">
        <v>63</v>
      </c>
      <c r="B61" s="51">
        <v>-1500</v>
      </c>
      <c r="C61" s="51">
        <v>-348</v>
      </c>
      <c r="D61" s="51">
        <v>-591</v>
      </c>
      <c r="E61" s="20">
        <v>0</v>
      </c>
      <c r="F61" s="51">
        <v>-903</v>
      </c>
      <c r="G61" s="51">
        <v>-234</v>
      </c>
      <c r="H61" s="51">
        <v>-60</v>
      </c>
      <c r="I61" s="20">
        <v>0</v>
      </c>
      <c r="J61" s="38">
        <f t="shared" si="9"/>
        <v>-3636</v>
      </c>
    </row>
    <row r="62" spans="1:10" ht="18.75" customHeight="1">
      <c r="A62" s="12" t="s">
        <v>64</v>
      </c>
      <c r="B62" s="51">
        <v>-257562.76</v>
      </c>
      <c r="C62" s="51">
        <v>-6016.98</v>
      </c>
      <c r="D62" s="51">
        <v>-48885.14</v>
      </c>
      <c r="E62" s="20">
        <v>0</v>
      </c>
      <c r="F62" s="51">
        <v>-209695.42</v>
      </c>
      <c r="G62" s="51">
        <v>-248486.48</v>
      </c>
      <c r="H62" s="51">
        <v>-155168.19</v>
      </c>
      <c r="I62" s="20">
        <v>0</v>
      </c>
      <c r="J62" s="38">
        <f>SUM(B62:I62)</f>
        <v>-925814.97</v>
      </c>
    </row>
    <row r="63" spans="1:10" ht="18.75" customHeight="1">
      <c r="A63" s="12" t="s">
        <v>65</v>
      </c>
      <c r="B63" s="51">
        <v>-56</v>
      </c>
      <c r="C63" s="51">
        <v>0</v>
      </c>
      <c r="D63" s="20">
        <v>-28</v>
      </c>
      <c r="E63" s="20">
        <v>0</v>
      </c>
      <c r="F63" s="20">
        <v>-28</v>
      </c>
      <c r="G63" s="20">
        <v>-28</v>
      </c>
      <c r="H63" s="20">
        <v>0</v>
      </c>
      <c r="I63" s="20">
        <v>0</v>
      </c>
      <c r="J63" s="38">
        <f t="shared" si="9"/>
        <v>-140</v>
      </c>
    </row>
    <row r="64" spans="1:10" ht="18.75" customHeight="1">
      <c r="A64" s="16" t="s">
        <v>104</v>
      </c>
      <c r="B64" s="51">
        <f>SUM(B65:B85)</f>
        <v>-1072.5999999999999</v>
      </c>
      <c r="C64" s="51">
        <f t="shared" ref="C64:I64" si="16">SUM(C65:C85)</f>
        <v>-1759.98</v>
      </c>
      <c r="D64" s="51">
        <f t="shared" si="16"/>
        <v>-2563.3199999999997</v>
      </c>
      <c r="E64" s="51">
        <f t="shared" si="16"/>
        <v>-193428.99</v>
      </c>
      <c r="F64" s="51">
        <f t="shared" si="16"/>
        <v>-2515.5299999999997</v>
      </c>
      <c r="G64" s="51">
        <f t="shared" si="16"/>
        <v>-1799.1399999999999</v>
      </c>
      <c r="H64" s="51">
        <f t="shared" si="16"/>
        <v>-2185.17</v>
      </c>
      <c r="I64" s="51">
        <f t="shared" si="16"/>
        <v>-1058.4000000000001</v>
      </c>
      <c r="J64" s="38">
        <f t="shared" si="9"/>
        <v>-206383.13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9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9"/>
        <v>-3238.23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2">
        <f t="shared" si="9"/>
        <v>-40000</v>
      </c>
    </row>
    <row r="69" spans="1:10" ht="18.75" customHeight="1">
      <c r="A69" s="37" t="s">
        <v>70</v>
      </c>
      <c r="B69" s="38">
        <v>-1072.5999999999999</v>
      </c>
      <c r="C69" s="38">
        <v>-1557.07</v>
      </c>
      <c r="D69" s="38">
        <v>-1471.96</v>
      </c>
      <c r="E69" s="38">
        <v>-1139.1600000000001</v>
      </c>
      <c r="F69" s="38">
        <v>-1032.23</v>
      </c>
      <c r="G69" s="38">
        <v>-1418.49</v>
      </c>
      <c r="H69" s="38">
        <v>-2161.56</v>
      </c>
      <c r="I69" s="38">
        <v>-1058.4000000000001</v>
      </c>
      <c r="J69" s="52">
        <f t="shared" si="9"/>
        <v>-10911.47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38">
        <v>-150000</v>
      </c>
      <c r="F77" s="20">
        <v>0</v>
      </c>
      <c r="G77" s="20">
        <v>0</v>
      </c>
      <c r="H77" s="20">
        <v>0</v>
      </c>
      <c r="I77" s="20">
        <v>0</v>
      </c>
      <c r="J77" s="52">
        <f>SUM(B77:I77)</f>
        <v>-150000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102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105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2">
        <f>SUM(B81:I81)</f>
        <v>-500</v>
      </c>
    </row>
    <row r="82" spans="1:10" ht="18.75" customHeight="1">
      <c r="A82" s="12" t="s">
        <v>106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113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114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115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117</v>
      </c>
      <c r="B86" s="38">
        <v>369081</v>
      </c>
      <c r="C86" s="20">
        <v>0</v>
      </c>
      <c r="D86" s="38">
        <v>25340</v>
      </c>
      <c r="E86" s="20">
        <v>0</v>
      </c>
      <c r="F86" s="38">
        <v>10240</v>
      </c>
      <c r="G86" s="38">
        <v>328698.21000000002</v>
      </c>
      <c r="H86" s="38">
        <v>43923.65</v>
      </c>
      <c r="I86" s="38">
        <v>230164.5</v>
      </c>
      <c r="J86" s="52">
        <f>SUM(B86:I86)</f>
        <v>1007447.36</v>
      </c>
    </row>
    <row r="87" spans="1:10" ht="18.75" customHeight="1">
      <c r="A87" s="16" t="s">
        <v>112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108</v>
      </c>
      <c r="B89" s="25">
        <f t="shared" ref="B89:I89" si="17">+B90+B91</f>
        <v>1395863.71</v>
      </c>
      <c r="C89" s="25">
        <f t="shared" si="17"/>
        <v>1836137.1199999999</v>
      </c>
      <c r="D89" s="25">
        <f t="shared" si="17"/>
        <v>1828083.5799999998</v>
      </c>
      <c r="E89" s="25">
        <f t="shared" si="17"/>
        <v>1166023.2499999998</v>
      </c>
      <c r="F89" s="25">
        <f t="shared" si="17"/>
        <v>974193.25999999989</v>
      </c>
      <c r="G89" s="25">
        <f t="shared" si="17"/>
        <v>1903851.09</v>
      </c>
      <c r="H89" s="25">
        <f t="shared" si="17"/>
        <v>2308608.7000000002</v>
      </c>
      <c r="I89" s="25">
        <f t="shared" si="17"/>
        <v>1375956.0200000003</v>
      </c>
      <c r="J89" s="52">
        <f>SUM(B89:I89)</f>
        <v>12788716.73</v>
      </c>
    </row>
    <row r="90" spans="1:10" ht="18.75" customHeight="1">
      <c r="A90" s="16" t="s">
        <v>107</v>
      </c>
      <c r="B90" s="25">
        <f t="shared" ref="B90:I90" si="18">+B44+B57+B64+B86</f>
        <v>1380892.5899999999</v>
      </c>
      <c r="C90" s="25">
        <f t="shared" si="18"/>
        <v>1815773.65</v>
      </c>
      <c r="D90" s="25">
        <f t="shared" si="18"/>
        <v>1807741.8099999998</v>
      </c>
      <c r="E90" s="25">
        <f t="shared" si="18"/>
        <v>1145755.5899999999</v>
      </c>
      <c r="F90" s="25">
        <f t="shared" si="18"/>
        <v>954921.25999999989</v>
      </c>
      <c r="G90" s="25">
        <f t="shared" si="18"/>
        <v>1885894.06</v>
      </c>
      <c r="H90" s="25">
        <f t="shared" si="18"/>
        <v>2283443.21</v>
      </c>
      <c r="I90" s="25">
        <f t="shared" si="18"/>
        <v>1362612.5700000003</v>
      </c>
      <c r="J90" s="52">
        <f>SUM(B90:I90)</f>
        <v>12637034.739999998</v>
      </c>
    </row>
    <row r="91" spans="1:10" ht="18.75" customHeight="1">
      <c r="A91" s="16" t="s">
        <v>111</v>
      </c>
      <c r="B91" s="25">
        <f t="shared" ref="B91:I91" si="19">IF(+B52+B87+B92&lt;0,0,(B52+B87+B92))</f>
        <v>14971.12</v>
      </c>
      <c r="C91" s="25">
        <f t="shared" si="19"/>
        <v>20363.47</v>
      </c>
      <c r="D91" s="25">
        <f t="shared" si="19"/>
        <v>20341.77</v>
      </c>
      <c r="E91" s="20">
        <f t="shared" si="19"/>
        <v>20267.66</v>
      </c>
      <c r="F91" s="25">
        <f t="shared" si="19"/>
        <v>19272</v>
      </c>
      <c r="G91" s="20">
        <f t="shared" si="19"/>
        <v>17957.03</v>
      </c>
      <c r="H91" s="25">
        <f t="shared" si="19"/>
        <v>25165.49</v>
      </c>
      <c r="I91" s="20">
        <f t="shared" si="19"/>
        <v>13343.45</v>
      </c>
      <c r="J91" s="52">
        <f>SUM(B91:I91)</f>
        <v>151681.99000000002</v>
      </c>
    </row>
    <row r="92" spans="1:10" ht="18" customHeight="1">
      <c r="A92" s="16" t="s">
        <v>109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110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/>
    </row>
    <row r="97" spans="1:10" ht="18.75" customHeight="1">
      <c r="A97" s="26" t="s">
        <v>81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SUM(J98:J117)</f>
        <v>12788716.729999999</v>
      </c>
    </row>
    <row r="98" spans="1:10" ht="18.75" customHeight="1">
      <c r="A98" s="27" t="s">
        <v>82</v>
      </c>
      <c r="B98" s="28">
        <v>132109.51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7" si="20">SUM(B98:I98)</f>
        <v>132109.51</v>
      </c>
    </row>
    <row r="99" spans="1:10" ht="18.75" customHeight="1">
      <c r="A99" s="27" t="s">
        <v>83</v>
      </c>
      <c r="B99" s="28">
        <v>1263754.21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0"/>
        <v>1263754.21</v>
      </c>
    </row>
    <row r="100" spans="1:10" ht="18.75" customHeight="1">
      <c r="A100" s="27" t="s">
        <v>84</v>
      </c>
      <c r="B100" s="44">
        <v>0</v>
      </c>
      <c r="C100" s="28">
        <f>+C89</f>
        <v>1836137.1199999999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0"/>
        <v>1836137.1199999999</v>
      </c>
    </row>
    <row r="101" spans="1:10" ht="18.75" customHeight="1">
      <c r="A101" s="27" t="s">
        <v>85</v>
      </c>
      <c r="B101" s="44">
        <v>0</v>
      </c>
      <c r="C101" s="44">
        <v>0</v>
      </c>
      <c r="D101" s="28">
        <f>+D89</f>
        <v>1828083.5799999998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0"/>
        <v>1828083.5799999998</v>
      </c>
    </row>
    <row r="102" spans="1:10" ht="18.75" customHeight="1">
      <c r="A102" s="27" t="s">
        <v>121</v>
      </c>
      <c r="B102" s="44">
        <v>0</v>
      </c>
      <c r="C102" s="44">
        <v>0</v>
      </c>
      <c r="D102" s="44">
        <v>0</v>
      </c>
      <c r="E102" s="28">
        <v>464145.59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0"/>
        <v>464145.59</v>
      </c>
    </row>
    <row r="103" spans="1:10" ht="18.75" customHeight="1">
      <c r="A103" s="27" t="s">
        <v>122</v>
      </c>
      <c r="B103" s="44">
        <v>0</v>
      </c>
      <c r="C103" s="44">
        <v>0</v>
      </c>
      <c r="D103" s="44">
        <v>0</v>
      </c>
      <c r="E103" s="28">
        <v>693055.34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0"/>
        <v>693055.34</v>
      </c>
    </row>
    <row r="104" spans="1:10" ht="18.75" customHeight="1">
      <c r="A104" s="27" t="s">
        <v>123</v>
      </c>
      <c r="B104" s="44">
        <v>0</v>
      </c>
      <c r="C104" s="44">
        <v>0</v>
      </c>
      <c r="D104" s="44">
        <v>0</v>
      </c>
      <c r="E104" s="28">
        <v>8822.32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0"/>
        <v>8822.32</v>
      </c>
    </row>
    <row r="105" spans="1:10" ht="18.75" customHeight="1">
      <c r="A105" s="27" t="s">
        <v>86</v>
      </c>
      <c r="B105" s="44">
        <v>0</v>
      </c>
      <c r="C105" s="44">
        <v>0</v>
      </c>
      <c r="D105" s="44">
        <v>0</v>
      </c>
      <c r="E105" s="44">
        <v>0</v>
      </c>
      <c r="F105" s="28">
        <f>+F89</f>
        <v>974193.25999999989</v>
      </c>
      <c r="G105" s="44">
        <v>0</v>
      </c>
      <c r="H105" s="44">
        <v>0</v>
      </c>
      <c r="I105" s="44">
        <v>0</v>
      </c>
      <c r="J105" s="45">
        <f t="shared" si="20"/>
        <v>974193.25999999989</v>
      </c>
    </row>
    <row r="106" spans="1:10" ht="18.75" customHeight="1">
      <c r="A106" s="27" t="s">
        <v>87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218629.32</v>
      </c>
      <c r="H106" s="44">
        <v>0</v>
      </c>
      <c r="I106" s="44">
        <v>0</v>
      </c>
      <c r="J106" s="45">
        <f t="shared" si="20"/>
        <v>218629.32</v>
      </c>
    </row>
    <row r="107" spans="1:10" ht="18.75" customHeight="1">
      <c r="A107" s="27" t="s">
        <v>88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340664.42</v>
      </c>
      <c r="H107" s="44">
        <v>0</v>
      </c>
      <c r="I107" s="44">
        <v>0</v>
      </c>
      <c r="J107" s="45">
        <f t="shared" si="20"/>
        <v>340664.42</v>
      </c>
    </row>
    <row r="108" spans="1:10" ht="18.75" customHeight="1">
      <c r="A108" s="27" t="s">
        <v>89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711994.28</v>
      </c>
      <c r="H108" s="44">
        <v>0</v>
      </c>
      <c r="I108" s="44">
        <v>0</v>
      </c>
      <c r="J108" s="45">
        <f t="shared" si="20"/>
        <v>711994.28</v>
      </c>
    </row>
    <row r="109" spans="1:10" ht="18.75" customHeight="1">
      <c r="A109" s="27" t="s">
        <v>90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632563.06999999995</v>
      </c>
      <c r="H109" s="44">
        <v>0</v>
      </c>
      <c r="I109" s="44">
        <v>0</v>
      </c>
      <c r="J109" s="45">
        <f t="shared" si="20"/>
        <v>632563.06999999995</v>
      </c>
    </row>
    <row r="110" spans="1:10" ht="18.75" customHeight="1">
      <c r="A110" s="27" t="s">
        <v>91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680690.02</v>
      </c>
      <c r="I110" s="44">
        <v>0</v>
      </c>
      <c r="J110" s="45">
        <f t="shared" si="20"/>
        <v>680690.02</v>
      </c>
    </row>
    <row r="111" spans="1:10" ht="18.75" customHeight="1">
      <c r="A111" s="27" t="s">
        <v>92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52635.14</v>
      </c>
      <c r="I111" s="44">
        <v>0</v>
      </c>
      <c r="J111" s="45">
        <f t="shared" si="20"/>
        <v>52635.14</v>
      </c>
    </row>
    <row r="112" spans="1:10" ht="18.75" customHeight="1">
      <c r="A112" s="27" t="s">
        <v>93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394109.85</v>
      </c>
      <c r="I112" s="44">
        <v>0</v>
      </c>
      <c r="J112" s="45">
        <f t="shared" si="20"/>
        <v>394109.85</v>
      </c>
    </row>
    <row r="113" spans="1:10" ht="18.75" customHeight="1">
      <c r="A113" s="27" t="s">
        <v>94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283564.78999999998</v>
      </c>
      <c r="I113" s="44">
        <v>0</v>
      </c>
      <c r="J113" s="45">
        <f t="shared" si="20"/>
        <v>283564.78999999998</v>
      </c>
    </row>
    <row r="114" spans="1:10" ht="18.75" customHeight="1">
      <c r="A114" s="27" t="s">
        <v>95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897608.9</v>
      </c>
      <c r="I114" s="44">
        <v>0</v>
      </c>
      <c r="J114" s="45">
        <f t="shared" si="20"/>
        <v>897608.9</v>
      </c>
    </row>
    <row r="115" spans="1:10" ht="18.75" customHeight="1">
      <c r="A115" s="27" t="s">
        <v>96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28">
        <v>0</v>
      </c>
      <c r="J115" s="45">
        <f t="shared" si="20"/>
        <v>0</v>
      </c>
    </row>
    <row r="116" spans="1:10" ht="18.75" customHeight="1">
      <c r="A116" s="27" t="s">
        <v>97</v>
      </c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28">
        <v>484270.12</v>
      </c>
      <c r="J116" s="45">
        <f t="shared" si="20"/>
        <v>484270.12</v>
      </c>
    </row>
    <row r="117" spans="1:10" ht="18.75" customHeight="1">
      <c r="A117" s="29" t="s">
        <v>98</v>
      </c>
      <c r="B117" s="46">
        <v>0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7">
        <v>891685.89</v>
      </c>
      <c r="J117" s="48">
        <f t="shared" si="20"/>
        <v>891685.89</v>
      </c>
    </row>
    <row r="118" spans="1:10" ht="18.75" customHeight="1">
      <c r="A118" s="57" t="s">
        <v>118</v>
      </c>
      <c r="B118" s="55"/>
      <c r="C118" s="55"/>
      <c r="D118" s="55"/>
      <c r="E118" s="55"/>
      <c r="F118" s="55"/>
      <c r="G118" s="55"/>
      <c r="H118" s="55"/>
      <c r="I118" s="55"/>
      <c r="J118" s="56"/>
    </row>
    <row r="119" spans="1:10" ht="18.75" customHeight="1">
      <c r="A119" s="43" t="s">
        <v>119</v>
      </c>
    </row>
    <row r="120" spans="1:10" ht="18.75" customHeight="1">
      <c r="A120" s="43" t="s">
        <v>120</v>
      </c>
    </row>
    <row r="121" spans="1:10" ht="18.75" customHeight="1">
      <c r="A121" s="43"/>
    </row>
    <row r="122" spans="1:10" ht="18.75" customHeight="1">
      <c r="A122" s="42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2013-11-06T18:43:28Z</dcterms:modified>
</cp:coreProperties>
</file>