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J83"/>
  <c r="J88"/>
  <c r="B91"/>
  <c r="C91"/>
  <c r="J91" s="1"/>
  <c r="D91"/>
  <c r="E91"/>
  <c r="F91"/>
  <c r="G91"/>
  <c r="H91"/>
  <c r="I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J117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J64"/>
  <c r="H56"/>
  <c r="F56"/>
  <c r="D56"/>
  <c r="I56"/>
  <c r="G56"/>
  <c r="E56"/>
  <c r="C56"/>
  <c r="J57"/>
  <c r="B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E44" s="1"/>
  <c r="C45"/>
  <c r="C46"/>
  <c r="J46" s="1"/>
  <c r="J9"/>
  <c r="J56" l="1"/>
  <c r="C44"/>
  <c r="E90"/>
  <c r="E89" s="1"/>
  <c r="E43"/>
  <c r="J45"/>
  <c r="J44" s="1"/>
  <c r="B44"/>
  <c r="B43" l="1"/>
  <c r="B90"/>
  <c r="C90"/>
  <c r="C89" s="1"/>
  <c r="C100" s="1"/>
  <c r="J100" s="1"/>
  <c r="J97" s="1"/>
  <c r="C43"/>
  <c r="J43" l="1"/>
  <c r="B89"/>
  <c r="J89" s="1"/>
  <c r="J90"/>
</calcChain>
</file>

<file path=xl/sharedStrings.xml><?xml version="1.0" encoding="utf-8"?>
<sst xmlns="http://schemas.openxmlformats.org/spreadsheetml/2006/main" count="121" uniqueCount="121">
  <si>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</si>
  <si>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</si>
  <si>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</si>
  <si>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</si>
  <si>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</si>
  <si>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</si>
  <si>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</si>
  <si>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</si>
  <si>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</si>
  <si>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</si>
  <si>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</si>
  <si>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</si>
  <si>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</si>
  <si>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</si>
  <si>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</si>
  <si>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</si>
  <si>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</si>
  <si>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</si>
  <si>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</si>
  <si>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</si>
  <si>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</si>
  <si>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</si>
  <si>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</si>
  <si>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</si>
  <si>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</si>
  <si>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</si>
  <si>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</si>
  <si>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</si>
  <si>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</si>
  <si>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</si>
  <si>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</si>
  <si>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</si>
  <si>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</si>
  <si>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</si>
  <si>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</si>
  <si>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</si>
  <si>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</si>
  <si>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</si>
  <si>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</si>
  <si>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</si>
  <si>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</si>
  <si>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</si>
  <si>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</si>
  <si>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</si>
  <si>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</si>
  <si>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</si>
  <si>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</si>
  <si>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</si>
  <si>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</si>
  <si>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</si>
  <si>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</si>
  <si>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</si>
  <si>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</si>
  <si>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</si>
  <si>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</si>
  <si>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</si>
  <si>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</si>
  <si>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</si>
  <si>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</si>
  <si>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</si>
  <si>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</si>
  <si>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</si>
  <si>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</si>
  <si>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</si>
  <si>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</si>
  <si>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</si>
  <si>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</si>
  <si>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</si>
  <si>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</si>
  <si>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</si>
  <si>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</si>
  <si>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</si>
  <si>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</si>
  <si>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</si>
  <si>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</si>
  <si>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</si>
  <si>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</si>
  <si>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</si>
  <si>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</si>
  <si>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</si>
  <si>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</si>
  <si>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</si>
  <si>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</si>
  <si>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</si>
  <si>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</si>
  <si>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</si>
  <si>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</si>
  <si>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</si>
  <si>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</si>
  <si>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</si>
  <si>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</si>
  <si>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</si>
  <si>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</si>
  <si>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</si>
  <si>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</si>
  <si>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</si>
  <si>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</si>
  <si>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</si>
  <si>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</si>
  <si>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</si>
  <si>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</si>
  <si>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</si>
  <si>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</si>
  <si>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</si>
  <si>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</si>
  <si>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</si>
  <si>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</si>
  <si>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</si>
  <si>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</si>
  <si>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</si>
  <si>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</si>
  <si>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</si>
  <si>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</si>
  <si>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</si>
  <si>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</si>
  <si>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</si>
  <si>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07/10/13 - VENCIMENTO 14/10/13</t>
  </si>
  <si>
    <t xml:space="preserve">6.2.19. Pacto referente à operação OAK Tree </t>
  </si>
  <si>
    <t>8.5. Área 4</t>
  </si>
  <si>
    <t>8.6. Área 4</t>
  </si>
  <si>
    <t>8.7.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</si>
</sst>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topLeftCell="A91" zoomScaleNormal="100" zoomScaleSheetLayoutView="70" workbookViewId="0">
      <selection activeCell="A102" sqref="A102:A104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16</v>
      </c>
      <c r="B4" s="61" t="s">
        <v>31</v>
      </c>
      <c r="C4" s="62"/>
      <c r="D4" s="62"/>
      <c r="E4" s="62"/>
      <c r="F4" s="62"/>
      <c r="G4" s="62"/>
      <c r="H4" s="62"/>
      <c r="I4" s="63"/>
      <c r="J4" s="64" t="s">
        <v>17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65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64"/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32</v>
      </c>
      <c r="B7" s="9">
        <f t="shared" ref="B7:J7" si="0">+B8+B16+B20+B23</f>
        <v>614461</v>
      </c>
      <c r="C7" s="9">
        <f t="shared" si="0"/>
        <v>763880</v>
      </c>
      <c r="D7" s="9">
        <f t="shared" si="0"/>
        <v>719790</v>
      </c>
      <c r="E7" s="9">
        <f t="shared" si="0"/>
        <v>523209</v>
      </c>
      <c r="F7" s="9">
        <f t="shared" si="0"/>
        <v>532651</v>
      </c>
      <c r="G7" s="9">
        <f t="shared" si="0"/>
        <v>788575</v>
      </c>
      <c r="H7" s="9">
        <f t="shared" si="0"/>
        <v>1214586</v>
      </c>
      <c r="I7" s="9">
        <f t="shared" si="0"/>
        <v>553066</v>
      </c>
      <c r="J7" s="9">
        <f t="shared" si="0"/>
        <v>5710218</v>
      </c>
    </row>
    <row r="8" spans="1:10" ht="17.25" customHeight="1">
      <c r="A8" s="10" t="s">
        <v>33</v>
      </c>
      <c r="B8" s="11">
        <f>B9+B12</f>
        <v>363861</v>
      </c>
      <c r="C8" s="11">
        <f t="shared" ref="C8:I8" si="1">C9+C12</f>
        <v>466172</v>
      </c>
      <c r="D8" s="11">
        <f t="shared" si="1"/>
        <v>419092</v>
      </c>
      <c r="E8" s="11">
        <f t="shared" si="1"/>
        <v>294474</v>
      </c>
      <c r="F8" s="11">
        <f t="shared" si="1"/>
        <v>315221</v>
      </c>
      <c r="G8" s="11">
        <f t="shared" si="1"/>
        <v>439657</v>
      </c>
      <c r="H8" s="11">
        <f t="shared" si="1"/>
        <v>658668</v>
      </c>
      <c r="I8" s="11">
        <f t="shared" si="1"/>
        <v>338574</v>
      </c>
      <c r="J8" s="11">
        <f t="shared" ref="J8:J23" si="2">SUM(B8:I8)</f>
        <v>3295719</v>
      </c>
    </row>
    <row r="9" spans="1:10" ht="17.25" customHeight="1">
      <c r="A9" s="15" t="s">
        <v>18</v>
      </c>
      <c r="B9" s="13">
        <f>+B10+B11</f>
        <v>50345</v>
      </c>
      <c r="C9" s="13">
        <f t="shared" ref="C9:I9" si="3">+C10+C11</f>
        <v>67644</v>
      </c>
      <c r="D9" s="13">
        <f t="shared" si="3"/>
        <v>59482</v>
      </c>
      <c r="E9" s="13">
        <f t="shared" si="3"/>
        <v>41035</v>
      </c>
      <c r="F9" s="13">
        <f t="shared" si="3"/>
        <v>42693</v>
      </c>
      <c r="G9" s="13">
        <f t="shared" si="3"/>
        <v>53544</v>
      </c>
      <c r="H9" s="13">
        <f t="shared" si="3"/>
        <v>63157</v>
      </c>
      <c r="I9" s="13">
        <f t="shared" si="3"/>
        <v>56440</v>
      </c>
      <c r="J9" s="11">
        <f t="shared" si="2"/>
        <v>434340</v>
      </c>
    </row>
    <row r="10" spans="1:10" ht="17.25" customHeight="1">
      <c r="A10" s="31" t="s">
        <v>19</v>
      </c>
      <c r="B10" s="13">
        <v>50345</v>
      </c>
      <c r="C10" s="13">
        <v>67644</v>
      </c>
      <c r="D10" s="13">
        <v>59482</v>
      </c>
      <c r="E10" s="13">
        <v>41035</v>
      </c>
      <c r="F10" s="13">
        <v>42693</v>
      </c>
      <c r="G10" s="13">
        <v>53544</v>
      </c>
      <c r="H10" s="13">
        <v>63157</v>
      </c>
      <c r="I10" s="13">
        <v>56440</v>
      </c>
      <c r="J10" s="11">
        <f>SUM(B10:I10)</f>
        <v>434340</v>
      </c>
    </row>
    <row r="11" spans="1:10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34</v>
      </c>
      <c r="B12" s="17">
        <f t="shared" ref="B12:I12" si="4">SUM(B13:B15)</f>
        <v>313516</v>
      </c>
      <c r="C12" s="17">
        <f t="shared" si="4"/>
        <v>398528</v>
      </c>
      <c r="D12" s="17">
        <f t="shared" si="4"/>
        <v>359610</v>
      </c>
      <c r="E12" s="17">
        <f t="shared" si="4"/>
        <v>253439</v>
      </c>
      <c r="F12" s="17">
        <f t="shared" si="4"/>
        <v>272528</v>
      </c>
      <c r="G12" s="17">
        <f t="shared" si="4"/>
        <v>386113</v>
      </c>
      <c r="H12" s="17">
        <f t="shared" si="4"/>
        <v>595511</v>
      </c>
      <c r="I12" s="17">
        <f t="shared" si="4"/>
        <v>282134</v>
      </c>
      <c r="J12" s="11">
        <f t="shared" si="2"/>
        <v>2861379</v>
      </c>
    </row>
    <row r="13" spans="1:10" ht="17.25" customHeight="1">
      <c r="A13" s="14" t="s">
        <v>21</v>
      </c>
      <c r="B13" s="13">
        <v>122723</v>
      </c>
      <c r="C13" s="13">
        <v>168002</v>
      </c>
      <c r="D13" s="13">
        <v>158867</v>
      </c>
      <c r="E13" s="13">
        <v>114059</v>
      </c>
      <c r="F13" s="13">
        <v>118410</v>
      </c>
      <c r="G13" s="13">
        <v>165371</v>
      </c>
      <c r="H13" s="13">
        <v>249740</v>
      </c>
      <c r="I13" s="13">
        <v>112404</v>
      </c>
      <c r="J13" s="11">
        <f t="shared" si="2"/>
        <v>1209576</v>
      </c>
    </row>
    <row r="14" spans="1:10" ht="17.25" customHeight="1">
      <c r="A14" s="14" t="s">
        <v>22</v>
      </c>
      <c r="B14" s="13">
        <v>139361</v>
      </c>
      <c r="C14" s="13">
        <v>158865</v>
      </c>
      <c r="D14" s="13">
        <v>142683</v>
      </c>
      <c r="E14" s="13">
        <v>97326</v>
      </c>
      <c r="F14" s="13">
        <v>112558</v>
      </c>
      <c r="G14" s="13">
        <v>161199</v>
      </c>
      <c r="H14" s="13">
        <v>268043</v>
      </c>
      <c r="I14" s="13">
        <v>123818</v>
      </c>
      <c r="J14" s="11">
        <f t="shared" si="2"/>
        <v>1203853</v>
      </c>
    </row>
    <row r="15" spans="1:10" ht="17.25" customHeight="1">
      <c r="A15" s="14" t="s">
        <v>23</v>
      </c>
      <c r="B15" s="13">
        <v>51432</v>
      </c>
      <c r="C15" s="13">
        <v>71661</v>
      </c>
      <c r="D15" s="13">
        <v>58060</v>
      </c>
      <c r="E15" s="13">
        <v>42054</v>
      </c>
      <c r="F15" s="13">
        <v>41560</v>
      </c>
      <c r="G15" s="13">
        <v>59543</v>
      </c>
      <c r="H15" s="13">
        <v>77728</v>
      </c>
      <c r="I15" s="13">
        <v>45912</v>
      </c>
      <c r="J15" s="11">
        <f t="shared" si="2"/>
        <v>447950</v>
      </c>
    </row>
    <row r="16" spans="1:10" ht="17.25" customHeight="1">
      <c r="A16" s="16" t="s">
        <v>24</v>
      </c>
      <c r="B16" s="11">
        <f>+B17+B18+B19</f>
        <v>207798</v>
      </c>
      <c r="C16" s="11">
        <f t="shared" ref="C16:I16" si="5">+C17+C18+C19</f>
        <v>233275</v>
      </c>
      <c r="D16" s="11">
        <f t="shared" si="5"/>
        <v>224883</v>
      </c>
      <c r="E16" s="11">
        <f t="shared" si="5"/>
        <v>168843</v>
      </c>
      <c r="F16" s="11">
        <f t="shared" si="5"/>
        <v>170650</v>
      </c>
      <c r="G16" s="11">
        <f t="shared" si="5"/>
        <v>288247</v>
      </c>
      <c r="H16" s="11">
        <f t="shared" si="5"/>
        <v>489696</v>
      </c>
      <c r="I16" s="11">
        <f t="shared" si="5"/>
        <v>174168</v>
      </c>
      <c r="J16" s="11">
        <f t="shared" si="2"/>
        <v>1957560</v>
      </c>
    </row>
    <row r="17" spans="1:10" ht="17.25" customHeight="1">
      <c r="A17" s="12" t="s">
        <v>25</v>
      </c>
      <c r="B17" s="13">
        <v>93524</v>
      </c>
      <c r="C17" s="13">
        <v>118178</v>
      </c>
      <c r="D17" s="13">
        <v>116834</v>
      </c>
      <c r="E17" s="13">
        <v>86977</v>
      </c>
      <c r="F17" s="13">
        <v>86821</v>
      </c>
      <c r="G17" s="13">
        <v>143600</v>
      </c>
      <c r="H17" s="13">
        <v>233644</v>
      </c>
      <c r="I17" s="13">
        <v>86622</v>
      </c>
      <c r="J17" s="11">
        <f t="shared" si="2"/>
        <v>966200</v>
      </c>
    </row>
    <row r="18" spans="1:10" ht="17.25" customHeight="1">
      <c r="A18" s="12" t="s">
        <v>26</v>
      </c>
      <c r="B18" s="13">
        <v>85210</v>
      </c>
      <c r="C18" s="13">
        <v>82008</v>
      </c>
      <c r="D18" s="13">
        <v>78060</v>
      </c>
      <c r="E18" s="13">
        <v>58804</v>
      </c>
      <c r="F18" s="13">
        <v>63487</v>
      </c>
      <c r="G18" s="13">
        <v>108776</v>
      </c>
      <c r="H18" s="13">
        <v>201940</v>
      </c>
      <c r="I18" s="13">
        <v>65609</v>
      </c>
      <c r="J18" s="11">
        <f t="shared" si="2"/>
        <v>743894</v>
      </c>
    </row>
    <row r="19" spans="1:10" ht="17.25" customHeight="1">
      <c r="A19" s="12" t="s">
        <v>27</v>
      </c>
      <c r="B19" s="13">
        <v>29064</v>
      </c>
      <c r="C19" s="13">
        <v>33089</v>
      </c>
      <c r="D19" s="13">
        <v>29989</v>
      </c>
      <c r="E19" s="13">
        <v>23062</v>
      </c>
      <c r="F19" s="13">
        <v>20342</v>
      </c>
      <c r="G19" s="13">
        <v>35871</v>
      </c>
      <c r="H19" s="13">
        <v>54112</v>
      </c>
      <c r="I19" s="13">
        <v>21937</v>
      </c>
      <c r="J19" s="11">
        <f t="shared" si="2"/>
        <v>247466</v>
      </c>
    </row>
    <row r="20" spans="1:10" ht="17.25" customHeight="1">
      <c r="A20" s="16" t="s">
        <v>28</v>
      </c>
      <c r="B20" s="13">
        <v>42802</v>
      </c>
      <c r="C20" s="13">
        <v>64433</v>
      </c>
      <c r="D20" s="13">
        <v>75815</v>
      </c>
      <c r="E20" s="13">
        <v>59892</v>
      </c>
      <c r="F20" s="13">
        <v>46780</v>
      </c>
      <c r="G20" s="13">
        <v>60671</v>
      </c>
      <c r="H20" s="13">
        <v>66222</v>
      </c>
      <c r="I20" s="13">
        <v>32407</v>
      </c>
      <c r="J20" s="11">
        <f t="shared" si="2"/>
        <v>449022</v>
      </c>
    </row>
    <row r="21" spans="1:10" ht="17.25" customHeight="1">
      <c r="A21" s="12" t="s">
        <v>29</v>
      </c>
      <c r="B21" s="13">
        <f>ROUND(B$20*0.57,0)</f>
        <v>24397</v>
      </c>
      <c r="C21" s="13">
        <f>ROUND(C$20*0.57,0)</f>
        <v>36727</v>
      </c>
      <c r="D21" s="13">
        <f t="shared" ref="D21:I21" si="6">ROUND(D$20*0.57,0)</f>
        <v>43215</v>
      </c>
      <c r="E21" s="13">
        <f t="shared" si="6"/>
        <v>34138</v>
      </c>
      <c r="F21" s="13">
        <f t="shared" si="6"/>
        <v>26665</v>
      </c>
      <c r="G21" s="13">
        <f t="shared" si="6"/>
        <v>34582</v>
      </c>
      <c r="H21" s="13">
        <f t="shared" si="6"/>
        <v>37747</v>
      </c>
      <c r="I21" s="13">
        <f t="shared" si="6"/>
        <v>18472</v>
      </c>
      <c r="J21" s="11">
        <f t="shared" si="2"/>
        <v>255943</v>
      </c>
    </row>
    <row r="22" spans="1:10" ht="17.25" customHeight="1">
      <c r="A22" s="12" t="s">
        <v>30</v>
      </c>
      <c r="B22" s="13">
        <f>ROUND(B$20*0.43,0)</f>
        <v>18405</v>
      </c>
      <c r="C22" s="13">
        <f t="shared" ref="C22:I22" si="7">ROUND(C$20*0.43,0)</f>
        <v>27706</v>
      </c>
      <c r="D22" s="13">
        <f t="shared" si="7"/>
        <v>32600</v>
      </c>
      <c r="E22" s="13">
        <f t="shared" si="7"/>
        <v>25754</v>
      </c>
      <c r="F22" s="13">
        <f t="shared" si="7"/>
        <v>20115</v>
      </c>
      <c r="G22" s="13">
        <f t="shared" si="7"/>
        <v>26089</v>
      </c>
      <c r="H22" s="13">
        <f t="shared" si="7"/>
        <v>28475</v>
      </c>
      <c r="I22" s="13">
        <f t="shared" si="7"/>
        <v>13935</v>
      </c>
      <c r="J22" s="11">
        <f t="shared" si="2"/>
        <v>193079</v>
      </c>
    </row>
    <row r="23" spans="1:10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7917</v>
      </c>
      <c r="J23" s="11">
        <f t="shared" si="2"/>
        <v>7917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36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2.7216329999999997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38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8219.08</v>
      </c>
      <c r="J31" s="24">
        <f t="shared" ref="J31:J69" si="9">SUM(B31:I31)</f>
        <v>8219.08</v>
      </c>
    </row>
    <row r="32" spans="1:10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1410350.6</v>
      </c>
      <c r="C43" s="23">
        <f t="shared" ref="C43:I43" si="10">+C44+C52</f>
        <v>1998922.9</v>
      </c>
      <c r="D43" s="23">
        <f t="shared" si="10"/>
        <v>1983569</v>
      </c>
      <c r="E43" s="23">
        <f t="shared" si="10"/>
        <v>1444250.54</v>
      </c>
      <c r="F43" s="23">
        <f t="shared" si="10"/>
        <v>1264450.24</v>
      </c>
      <c r="G43" s="23">
        <f t="shared" si="10"/>
        <v>1916530.2</v>
      </c>
      <c r="H43" s="23">
        <f t="shared" si="10"/>
        <v>2540694.5500000003</v>
      </c>
      <c r="I43" s="23">
        <f t="shared" si="10"/>
        <v>1273593.3400000001</v>
      </c>
      <c r="J43" s="23">
        <f t="shared" si="9"/>
        <v>13832361.370000001</v>
      </c>
    </row>
    <row r="44" spans="1:10" ht="17.25" customHeight="1">
      <c r="A44" s="16" t="s">
        <v>51</v>
      </c>
      <c r="B44" s="24">
        <f>SUM(B45:B51)</f>
        <v>1395379.48</v>
      </c>
      <c r="C44" s="24">
        <f t="shared" ref="C44:J44" si="11">SUM(C45:C51)</f>
        <v>1978559.43</v>
      </c>
      <c r="D44" s="24">
        <f t="shared" si="11"/>
        <v>1963227.23</v>
      </c>
      <c r="E44" s="24">
        <f t="shared" si="11"/>
        <v>1423982.8800000001</v>
      </c>
      <c r="F44" s="24">
        <f t="shared" si="11"/>
        <v>1245178.24</v>
      </c>
      <c r="G44" s="24">
        <f t="shared" si="11"/>
        <v>1898573.17</v>
      </c>
      <c r="H44" s="24">
        <f t="shared" si="11"/>
        <v>2515529.06</v>
      </c>
      <c r="I44" s="24">
        <f t="shared" si="11"/>
        <v>1260249.8900000001</v>
      </c>
      <c r="J44" s="24">
        <f t="shared" si="11"/>
        <v>13680679.380000003</v>
      </c>
    </row>
    <row r="45" spans="1:10" ht="17.25" customHeight="1">
      <c r="A45" s="37" t="s">
        <v>52</v>
      </c>
      <c r="B45" s="24">
        <f t="shared" ref="B45:I45" si="12">ROUND(B26*B7,2)</f>
        <v>1395379.48</v>
      </c>
      <c r="C45" s="24">
        <f t="shared" si="12"/>
        <v>1974171.47</v>
      </c>
      <c r="D45" s="24">
        <f t="shared" si="12"/>
        <v>1963227.23</v>
      </c>
      <c r="E45" s="24">
        <f t="shared" si="12"/>
        <v>1393410.21</v>
      </c>
      <c r="F45" s="24">
        <f t="shared" si="12"/>
        <v>1245178.24</v>
      </c>
      <c r="G45" s="24">
        <f t="shared" si="12"/>
        <v>1898573.17</v>
      </c>
      <c r="H45" s="24">
        <f t="shared" si="12"/>
        <v>2515529.06</v>
      </c>
      <c r="I45" s="24">
        <f t="shared" si="12"/>
        <v>1252030.81</v>
      </c>
      <c r="J45" s="24">
        <f t="shared" si="9"/>
        <v>13637499.670000002</v>
      </c>
    </row>
    <row r="46" spans="1:10" ht="17.25" customHeight="1">
      <c r="A46" s="37" t="s">
        <v>53</v>
      </c>
      <c r="B46" s="20">
        <v>0</v>
      </c>
      <c r="C46" s="24">
        <f>ROUND(C27*C7,2)</f>
        <v>4387.96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4387.96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41769.339999999997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41769.339999999997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-11196.67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-11196.67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8219.08</v>
      </c>
      <c r="J49" s="24">
        <f>SUM(B49:I49)</f>
        <v>8219.08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20267.66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151681.99000000002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3">+B57+B64+B86+B87</f>
        <v>-259626.26</v>
      </c>
      <c r="C56" s="38">
        <f t="shared" si="13"/>
        <v>-230074.56</v>
      </c>
      <c r="D56" s="38">
        <f t="shared" si="13"/>
        <v>-220975.31</v>
      </c>
      <c r="E56" s="38">
        <f t="shared" si="13"/>
        <v>66573.25999999998</v>
      </c>
      <c r="F56" s="38">
        <f t="shared" si="13"/>
        <v>-246000.00999999998</v>
      </c>
      <c r="G56" s="38">
        <f t="shared" si="13"/>
        <v>-272976.83999999997</v>
      </c>
      <c r="H56" s="38">
        <f t="shared" si="13"/>
        <v>-281828.09999999998</v>
      </c>
      <c r="I56" s="38">
        <f t="shared" si="13"/>
        <v>-879189.69000000006</v>
      </c>
      <c r="J56" s="38">
        <f t="shared" si="9"/>
        <v>-2324097.5099999998</v>
      </c>
    </row>
    <row r="57" spans="1:10" ht="18.75" customHeight="1">
      <c r="A57" s="16" t="s">
        <v>99</v>
      </c>
      <c r="B57" s="38">
        <f t="shared" ref="B57:I57" si="14">B58+B59+B60+B61+B62+B63</f>
        <v>-246790.71000000002</v>
      </c>
      <c r="C57" s="38">
        <f t="shared" si="14"/>
        <v>-211238.56</v>
      </c>
      <c r="D57" s="38">
        <f t="shared" si="14"/>
        <v>-202269.34</v>
      </c>
      <c r="E57" s="38">
        <f t="shared" si="14"/>
        <v>-123105</v>
      </c>
      <c r="F57" s="38">
        <f t="shared" si="14"/>
        <v>-232164.28999999998</v>
      </c>
      <c r="G57" s="38">
        <f t="shared" si="14"/>
        <v>-255621.4</v>
      </c>
      <c r="H57" s="38">
        <f t="shared" si="14"/>
        <v>-255937.53</v>
      </c>
      <c r="I57" s="38">
        <f t="shared" si="14"/>
        <v>-169320</v>
      </c>
      <c r="J57" s="38">
        <f t="shared" si="9"/>
        <v>-1696446.8299999998</v>
      </c>
    </row>
    <row r="58" spans="1:10" ht="18.75" customHeight="1">
      <c r="A58" s="12" t="s">
        <v>100</v>
      </c>
      <c r="B58" s="38">
        <f>-ROUND(B9*$D$3,2)</f>
        <v>-151035</v>
      </c>
      <c r="C58" s="38">
        <f t="shared" ref="C58:I58" si="15">-ROUND(C9*$D$3,2)</f>
        <v>-202932</v>
      </c>
      <c r="D58" s="38">
        <f t="shared" si="15"/>
        <v>-178446</v>
      </c>
      <c r="E58" s="38">
        <f t="shared" si="15"/>
        <v>-123105</v>
      </c>
      <c r="F58" s="38">
        <f t="shared" si="15"/>
        <v>-128079</v>
      </c>
      <c r="G58" s="38">
        <f t="shared" si="15"/>
        <v>-160632</v>
      </c>
      <c r="H58" s="38">
        <f t="shared" si="15"/>
        <v>-189471</v>
      </c>
      <c r="I58" s="38">
        <f t="shared" si="15"/>
        <v>-169320</v>
      </c>
      <c r="J58" s="38">
        <f t="shared" si="9"/>
        <v>-1303020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2">
        <v>-1809</v>
      </c>
      <c r="C60" s="52">
        <v>-864</v>
      </c>
      <c r="D60" s="52">
        <v>-1008</v>
      </c>
      <c r="E60" s="20">
        <v>0</v>
      </c>
      <c r="F60" s="52">
        <v>-1290</v>
      </c>
      <c r="G60" s="52">
        <v>-729</v>
      </c>
      <c r="H60" s="52">
        <v>-552</v>
      </c>
      <c r="I60" s="20">
        <v>0</v>
      </c>
      <c r="J60" s="38">
        <f t="shared" si="9"/>
        <v>-6252</v>
      </c>
    </row>
    <row r="61" spans="1:10" ht="18.75" customHeight="1">
      <c r="A61" s="12" t="s">
        <v>63</v>
      </c>
      <c r="B61" s="52">
        <v>-843</v>
      </c>
      <c r="C61" s="52">
        <v>-540</v>
      </c>
      <c r="D61" s="52">
        <v>-279</v>
      </c>
      <c r="E61" s="20">
        <v>0</v>
      </c>
      <c r="F61" s="52">
        <v>-882</v>
      </c>
      <c r="G61" s="52">
        <v>-159</v>
      </c>
      <c r="H61" s="52">
        <v>-174</v>
      </c>
      <c r="I61" s="20">
        <v>0</v>
      </c>
      <c r="J61" s="38">
        <f t="shared" si="9"/>
        <v>-2877</v>
      </c>
    </row>
    <row r="62" spans="1:10" ht="18.75" customHeight="1">
      <c r="A62" s="12" t="s">
        <v>64</v>
      </c>
      <c r="B62" s="52">
        <v>-93047.71</v>
      </c>
      <c r="C62" s="52">
        <v>-6790.56</v>
      </c>
      <c r="D62" s="52">
        <v>-22508.34</v>
      </c>
      <c r="E62" s="20">
        <v>0</v>
      </c>
      <c r="F62" s="52">
        <v>-101717.29</v>
      </c>
      <c r="G62" s="52">
        <v>-94073.4</v>
      </c>
      <c r="H62" s="52">
        <v>-65740.53</v>
      </c>
      <c r="I62" s="20">
        <v>0</v>
      </c>
      <c r="J62" s="38">
        <f>SUM(B62:I62)</f>
        <v>-383877.82999999996</v>
      </c>
    </row>
    <row r="63" spans="1:10" ht="18.75" customHeight="1">
      <c r="A63" s="12" t="s">
        <v>65</v>
      </c>
      <c r="B63" s="52">
        <v>-56</v>
      </c>
      <c r="C63" s="52">
        <v>-112</v>
      </c>
      <c r="D63" s="20">
        <v>-28</v>
      </c>
      <c r="E63" s="20">
        <v>0</v>
      </c>
      <c r="F63" s="20">
        <v>-196</v>
      </c>
      <c r="G63" s="20">
        <v>-28</v>
      </c>
      <c r="H63" s="20">
        <v>0</v>
      </c>
      <c r="I63" s="20">
        <v>0</v>
      </c>
      <c r="J63" s="38">
        <f t="shared" si="9"/>
        <v>-420</v>
      </c>
    </row>
    <row r="64" spans="1:10" ht="18.75" customHeight="1">
      <c r="A64" s="16" t="s">
        <v>104</v>
      </c>
      <c r="B64" s="52">
        <f>SUM(B65:B85)</f>
        <v>-12835.55</v>
      </c>
      <c r="C64" s="52">
        <f t="shared" ref="C64:I64" si="16">SUM(C65:C85)</f>
        <v>-18836</v>
      </c>
      <c r="D64" s="52">
        <f t="shared" si="16"/>
        <v>-18705.97</v>
      </c>
      <c r="E64" s="52">
        <f t="shared" si="16"/>
        <v>189678.25999999998</v>
      </c>
      <c r="F64" s="52">
        <f t="shared" si="16"/>
        <v>-13835.72</v>
      </c>
      <c r="G64" s="52">
        <f t="shared" si="16"/>
        <v>-17355.440000000002</v>
      </c>
      <c r="H64" s="52">
        <f t="shared" si="16"/>
        <v>-25890.57</v>
      </c>
      <c r="I64" s="52">
        <f t="shared" si="16"/>
        <v>-709869.69000000006</v>
      </c>
      <c r="J64" s="38">
        <f t="shared" si="9"/>
        <v>-627650.68000000005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9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9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70</v>
      </c>
      <c r="B69" s="38">
        <v>-12835.55</v>
      </c>
      <c r="C69" s="38">
        <v>-18633.09</v>
      </c>
      <c r="D69" s="38">
        <v>-17614.61</v>
      </c>
      <c r="E69" s="38">
        <v>-13632.06</v>
      </c>
      <c r="F69" s="38">
        <v>-12352.42</v>
      </c>
      <c r="G69" s="38">
        <v>-16974.79</v>
      </c>
      <c r="H69" s="38">
        <v>-25866.959999999999</v>
      </c>
      <c r="I69" s="38">
        <v>-12665.81</v>
      </c>
      <c r="J69" s="53">
        <f t="shared" si="9"/>
        <v>-130575.28999999998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38">
        <v>300000</v>
      </c>
      <c r="F77" s="20">
        <v>0</v>
      </c>
      <c r="G77" s="20">
        <v>0</v>
      </c>
      <c r="H77" s="20">
        <v>0</v>
      </c>
      <c r="I77" s="20">
        <v>0</v>
      </c>
      <c r="J77" s="53">
        <f t="shared" ref="J77" si="17">SUM(B77:I77)</f>
        <v>300000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38">
        <v>-54399.85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-54399.85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>
        <v>-697203.88</v>
      </c>
      <c r="J83" s="53">
        <f>SUM(B83:I83)</f>
        <v>-697203.88</v>
      </c>
    </row>
    <row r="84" spans="1:10" ht="18.75" customHeight="1">
      <c r="A84" s="12" t="s">
        <v>113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114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8">+B90+B91</f>
        <v>1150724.3400000001</v>
      </c>
      <c r="C89" s="25">
        <f t="shared" si="18"/>
        <v>1768848.3399999999</v>
      </c>
      <c r="D89" s="25">
        <f t="shared" si="18"/>
        <v>1762593.69</v>
      </c>
      <c r="E89" s="25">
        <f t="shared" si="18"/>
        <v>1510823.8</v>
      </c>
      <c r="F89" s="25">
        <f t="shared" si="18"/>
        <v>1018450.23</v>
      </c>
      <c r="G89" s="25">
        <f t="shared" si="18"/>
        <v>1643553.36</v>
      </c>
      <c r="H89" s="25">
        <f t="shared" si="18"/>
        <v>2258866.4500000007</v>
      </c>
      <c r="I89" s="25">
        <f t="shared" si="18"/>
        <v>394403.65000000008</v>
      </c>
      <c r="J89" s="53">
        <f>SUM(B89:I89)</f>
        <v>11508263.859999999</v>
      </c>
    </row>
    <row r="90" spans="1:10" ht="18.75" customHeight="1">
      <c r="A90" s="16" t="s">
        <v>107</v>
      </c>
      <c r="B90" s="25">
        <f t="shared" ref="B90:I90" si="19">+B44+B57+B64+B86</f>
        <v>1135753.22</v>
      </c>
      <c r="C90" s="25">
        <f t="shared" si="19"/>
        <v>1748484.8699999999</v>
      </c>
      <c r="D90" s="25">
        <f t="shared" si="19"/>
        <v>1742251.92</v>
      </c>
      <c r="E90" s="25">
        <f t="shared" si="19"/>
        <v>1490556.1400000001</v>
      </c>
      <c r="F90" s="25">
        <f t="shared" si="19"/>
        <v>999178.23</v>
      </c>
      <c r="G90" s="25">
        <f t="shared" si="19"/>
        <v>1625596.33</v>
      </c>
      <c r="H90" s="25">
        <f t="shared" si="19"/>
        <v>2233700.9600000004</v>
      </c>
      <c r="I90" s="25">
        <f t="shared" si="19"/>
        <v>381060.20000000007</v>
      </c>
      <c r="J90" s="53">
        <f>SUM(B90:I90)</f>
        <v>11356581.870000001</v>
      </c>
    </row>
    <row r="91" spans="1:10" ht="18.75" customHeight="1">
      <c r="A91" s="16" t="s">
        <v>111</v>
      </c>
      <c r="B91" s="25">
        <f t="shared" ref="B91:I91" si="20">IF(+B52+B87+B92&lt;0,0,(B52+B87+B92))</f>
        <v>14971.12</v>
      </c>
      <c r="C91" s="25">
        <f t="shared" si="20"/>
        <v>20363.47</v>
      </c>
      <c r="D91" s="25">
        <f t="shared" si="20"/>
        <v>20341.77</v>
      </c>
      <c r="E91" s="20">
        <f t="shared" si="20"/>
        <v>20267.66</v>
      </c>
      <c r="F91" s="25">
        <f t="shared" si="20"/>
        <v>19272</v>
      </c>
      <c r="G91" s="20">
        <f t="shared" si="20"/>
        <v>17957.03</v>
      </c>
      <c r="H91" s="25">
        <f t="shared" si="20"/>
        <v>25165.49</v>
      </c>
      <c r="I91" s="20">
        <f t="shared" si="20"/>
        <v>13343.45</v>
      </c>
      <c r="J91" s="53">
        <f>SUM(B91:I91)</f>
        <v>151681.99000000002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11508263.839999998</v>
      </c>
    </row>
    <row r="98" spans="1:10" ht="18.75" customHeight="1">
      <c r="A98" s="27" t="s">
        <v>82</v>
      </c>
      <c r="B98" s="28">
        <v>147265.76999999999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1">SUM(B98:I98)</f>
        <v>147265.76999999999</v>
      </c>
    </row>
    <row r="99" spans="1:10" ht="18.75" customHeight="1">
      <c r="A99" s="27" t="s">
        <v>83</v>
      </c>
      <c r="B99" s="28">
        <v>1003458.57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1003458.57</v>
      </c>
    </row>
    <row r="100" spans="1:10" ht="18.75" customHeight="1">
      <c r="A100" s="27" t="s">
        <v>84</v>
      </c>
      <c r="B100" s="44">
        <v>0</v>
      </c>
      <c r="C100" s="28">
        <f>+C89</f>
        <v>1768848.3399999999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1768848.3399999999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1762593.69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1762593.69</v>
      </c>
    </row>
    <row r="102" spans="1:10" ht="18.75" customHeight="1">
      <c r="A102" s="27" t="s">
        <v>118</v>
      </c>
      <c r="B102" s="44">
        <v>0</v>
      </c>
      <c r="C102" s="44">
        <v>0</v>
      </c>
      <c r="D102" s="44">
        <v>0</v>
      </c>
      <c r="E102" s="28">
        <v>735440.39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735440.39</v>
      </c>
    </row>
    <row r="103" spans="1:10" ht="18.75" customHeight="1">
      <c r="A103" s="27" t="s">
        <v>119</v>
      </c>
      <c r="B103" s="44">
        <v>0</v>
      </c>
      <c r="C103" s="44">
        <v>0</v>
      </c>
      <c r="D103" s="44">
        <v>0</v>
      </c>
      <c r="E103" s="28">
        <v>766887.23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766887.23</v>
      </c>
    </row>
    <row r="104" spans="1:10" ht="18.75" customHeight="1">
      <c r="A104" s="27" t="s">
        <v>120</v>
      </c>
      <c r="B104" s="44">
        <v>0</v>
      </c>
      <c r="C104" s="44">
        <v>0</v>
      </c>
      <c r="D104" s="44">
        <v>0</v>
      </c>
      <c r="E104" s="28">
        <v>8496.17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8496.17</v>
      </c>
    </row>
    <row r="105" spans="1:10" ht="18.75" customHeight="1">
      <c r="A105" s="27" t="s">
        <v>86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1018450.23</v>
      </c>
      <c r="G105" s="44">
        <v>0</v>
      </c>
      <c r="H105" s="44">
        <v>0</v>
      </c>
      <c r="I105" s="44">
        <v>0</v>
      </c>
      <c r="J105" s="45">
        <f t="shared" si="21"/>
        <v>1018450.23</v>
      </c>
    </row>
    <row r="106" spans="1:10" ht="18.75" customHeight="1">
      <c r="A106" s="27" t="s">
        <v>87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203954.19</v>
      </c>
      <c r="H106" s="44">
        <v>0</v>
      </c>
      <c r="I106" s="44">
        <v>0</v>
      </c>
      <c r="J106" s="45">
        <f t="shared" si="21"/>
        <v>203954.19</v>
      </c>
    </row>
    <row r="107" spans="1:10" ht="18.75" customHeight="1">
      <c r="A107" s="27" t="s">
        <v>88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287775.42</v>
      </c>
      <c r="H107" s="44">
        <v>0</v>
      </c>
      <c r="I107" s="44">
        <v>0</v>
      </c>
      <c r="J107" s="45">
        <f t="shared" si="21"/>
        <v>287775.42</v>
      </c>
    </row>
    <row r="108" spans="1:10" ht="18.75" customHeight="1">
      <c r="A108" s="27" t="s">
        <v>89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427538.52</v>
      </c>
      <c r="H108" s="44">
        <v>0</v>
      </c>
      <c r="I108" s="44">
        <v>0</v>
      </c>
      <c r="J108" s="45">
        <f t="shared" si="21"/>
        <v>427538.52</v>
      </c>
    </row>
    <row r="109" spans="1:10" ht="18.75" customHeight="1">
      <c r="A109" s="27" t="s">
        <v>90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724285.23</v>
      </c>
      <c r="H109" s="44">
        <v>0</v>
      </c>
      <c r="I109" s="44">
        <v>0</v>
      </c>
      <c r="J109" s="45">
        <f t="shared" si="21"/>
        <v>724285.23</v>
      </c>
    </row>
    <row r="110" spans="1:10" ht="18.75" customHeight="1">
      <c r="A110" s="27" t="s">
        <v>91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663104.31000000006</v>
      </c>
      <c r="I110" s="44">
        <v>0</v>
      </c>
      <c r="J110" s="45">
        <f t="shared" si="21"/>
        <v>663104.31000000006</v>
      </c>
    </row>
    <row r="111" spans="1:10" ht="18.75" customHeight="1">
      <c r="A111" s="27" t="s">
        <v>92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52518.77</v>
      </c>
      <c r="I111" s="44">
        <v>0</v>
      </c>
      <c r="J111" s="45">
        <f t="shared" si="21"/>
        <v>52518.77</v>
      </c>
    </row>
    <row r="112" spans="1:10" ht="18.75" customHeight="1">
      <c r="A112" s="27" t="s">
        <v>93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368400.53</v>
      </c>
      <c r="I112" s="44">
        <v>0</v>
      </c>
      <c r="J112" s="45">
        <f t="shared" si="21"/>
        <v>368400.53</v>
      </c>
    </row>
    <row r="113" spans="1:10" ht="18.75" customHeight="1">
      <c r="A113" s="27" t="s">
        <v>94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312625.15999999997</v>
      </c>
      <c r="I113" s="44">
        <v>0</v>
      </c>
      <c r="J113" s="45">
        <f t="shared" si="21"/>
        <v>312625.15999999997</v>
      </c>
    </row>
    <row r="114" spans="1:10" ht="18.75" customHeight="1">
      <c r="A114" s="27" t="s">
        <v>95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862217.68</v>
      </c>
      <c r="I114" s="44">
        <v>0</v>
      </c>
      <c r="J114" s="45">
        <f t="shared" si="21"/>
        <v>862217.68</v>
      </c>
    </row>
    <row r="115" spans="1:10" ht="18.75" customHeight="1">
      <c r="A115" s="27" t="s">
        <v>96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0</v>
      </c>
      <c r="J115" s="45">
        <f t="shared" si="21"/>
        <v>0</v>
      </c>
    </row>
    <row r="116" spans="1:10" ht="18.75" customHeight="1">
      <c r="A116" s="27" t="s">
        <v>97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144924.35</v>
      </c>
      <c r="J116" s="45">
        <f t="shared" si="21"/>
        <v>144924.35</v>
      </c>
    </row>
    <row r="117" spans="1:10" ht="18.75" customHeight="1">
      <c r="A117" s="29" t="s">
        <v>98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249479.29</v>
      </c>
      <c r="J117" s="48">
        <f t="shared" si="21"/>
        <v>249479.29</v>
      </c>
    </row>
    <row r="118" spans="1:10" ht="18.75" customHeight="1">
      <c r="A118" s="49"/>
      <c r="B118" s="56"/>
      <c r="C118" s="56"/>
      <c r="D118" s="56"/>
      <c r="E118" s="56"/>
      <c r="F118" s="56"/>
      <c r="G118" s="56"/>
      <c r="H118" s="56"/>
      <c r="I118" s="56"/>
      <c r="J118" s="57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2013-11-06T17:48:43Z</dcterms:modified>
</cp:coreProperties>
</file>