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B8" s="1"/>
  <c r="C12"/>
  <c r="D12"/>
  <c r="D8" s="1"/>
  <c r="E12"/>
  <c r="F12"/>
  <c r="F8" s="1"/>
  <c r="G12"/>
  <c r="H12"/>
  <c r="H8" s="1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I8" l="1"/>
  <c r="I7" s="1"/>
  <c r="I45" s="1"/>
  <c r="I44" s="1"/>
  <c r="I90" s="1"/>
  <c r="I89" s="1"/>
  <c r="G8"/>
  <c r="G7" s="1"/>
  <c r="G45" s="1"/>
  <c r="G44" s="1"/>
  <c r="E8"/>
  <c r="E7" s="1"/>
  <c r="E48" s="1"/>
  <c r="J48" s="1"/>
  <c r="C8"/>
  <c r="C7" s="1"/>
  <c r="J21"/>
  <c r="H7"/>
  <c r="H45" s="1"/>
  <c r="H44" s="1"/>
  <c r="F7"/>
  <c r="F45" s="1"/>
  <c r="F44" s="1"/>
  <c r="F43" s="1"/>
  <c r="D7"/>
  <c r="D45" s="1"/>
  <c r="D44" s="1"/>
  <c r="J64"/>
  <c r="F56"/>
  <c r="B56"/>
  <c r="I56"/>
  <c r="G56"/>
  <c r="E56"/>
  <c r="H56"/>
  <c r="D56"/>
  <c r="H90"/>
  <c r="H89" s="1"/>
  <c r="H43"/>
  <c r="F90"/>
  <c r="F89" s="1"/>
  <c r="F105" s="1"/>
  <c r="J105" s="1"/>
  <c r="D90"/>
  <c r="D89" s="1"/>
  <c r="D101" s="1"/>
  <c r="J101" s="1"/>
  <c r="D43"/>
  <c r="B7"/>
  <c r="B45" s="1"/>
  <c r="C56"/>
  <c r="J56" s="1"/>
  <c r="J57"/>
  <c r="I43"/>
  <c r="G43"/>
  <c r="G90"/>
  <c r="G89" s="1"/>
  <c r="E45"/>
  <c r="C45"/>
  <c r="C46"/>
  <c r="J46" s="1"/>
  <c r="J58"/>
  <c r="J9"/>
  <c r="E44" l="1"/>
  <c r="J8"/>
  <c r="J7" s="1"/>
  <c r="C44"/>
  <c r="C43" s="1"/>
  <c r="C90"/>
  <c r="C89" s="1"/>
  <c r="C100" s="1"/>
  <c r="J100" s="1"/>
  <c r="J97" s="1"/>
  <c r="E43"/>
  <c r="E90"/>
  <c r="E89" s="1"/>
  <c r="B44"/>
  <c r="J45"/>
  <c r="J44" s="1"/>
  <c r="B90" l="1"/>
  <c r="B43"/>
  <c r="J43" s="1"/>
  <c r="J90" l="1"/>
  <c r="B89"/>
  <c r="J89" s="1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<sst xmlns="http://schemas.openxmlformats.org/spreadsheetml/2006/main" count="120" uniqueCount="120">
  <si>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</si>
  <si>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</si>
  <si>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</si>
  <si>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</si>
  <si>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</si>
  <si>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</si>
  <si>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</si>
  <si>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</si>
  <si>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</si>
  <si>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</si>
  <si>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</si>
  <si>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</si>
  <si>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</si>
  <si>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</si>
  <si>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</si>
  <si>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</si>
  <si>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</si>
  <si>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</si>
  <si>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</si>
  <si>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</si>
  <si>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</si>
  <si>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</si>
  <si>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</si>
  <si>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</si>
  <si>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</si>
  <si>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</si>
  <si>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</si>
  <si>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</si>
  <si>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</si>
  <si>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</si>
  <si>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</si>
  <si>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</si>
  <si>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</si>
  <si>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</si>
  <si>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</si>
  <si>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</si>
  <si>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</si>
  <si>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</si>
  <si>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</si>
  <si>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</si>
  <si>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</si>
  <si>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</si>
  <si>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</si>
  <si>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</si>
  <si>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</si>
  <si>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</si>
  <si>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</si>
  <si>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</si>
  <si>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</si>
  <si>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</si>
  <si>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</si>
  <si>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</si>
  <si>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</si>
  <si>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</si>
  <si>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</si>
  <si>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</si>
  <si>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</si>
  <si>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</si>
  <si>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</si>
  <si>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</si>
  <si>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</si>
  <si>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</si>
  <si>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</si>
  <si>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</si>
  <si>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</si>
  <si>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</si>
  <si>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</si>
  <si>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</si>
  <si>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</si>
  <si>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</si>
  <si>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</si>
  <si>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</si>
  <si>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</si>
  <si>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</si>
  <si>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</si>
  <si>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</si>
  <si>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</si>
  <si>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</si>
  <si>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</si>
  <si>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</si>
  <si>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</si>
  <si>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</si>
  <si>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</si>
  <si>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</si>
  <si>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</si>
  <si>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</si>
  <si>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</si>
  <si>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</si>
  <si>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</si>
  <si>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</si>
  <si>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</si>
  <si>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</si>
  <si>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</si>
  <si>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</si>
  <si>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</si>
  <si>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</si>
  <si>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</si>
  <si>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</si>
  <si>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</si>
  <si>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</si>
  <si>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</si>
  <si>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</si>
  <si>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</si>
  <si>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</si>
  <si>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</si>
  <si>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</si>
  <si>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</si>
  <si>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</si>
  <si>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</si>
  <si>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</si>
  <si>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</si>
  <si>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</si>
  <si>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</si>
  <si>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</si>
  <si>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06/10/13 - VENCIMENTO 11/10/13</t>
  </si>
  <si>
    <t>8.19. Viação Gato Preto Ltda.</t>
  </si>
  <si>
    <t>8.20. Transpass Transp. de Pass. Ltda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</si>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</sst>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192844</v>
      </c>
      <c r="C7" s="9">
        <f t="shared" si="0"/>
        <v>247510</v>
      </c>
      <c r="D7" s="9">
        <f t="shared" si="0"/>
        <v>238014</v>
      </c>
      <c r="E7" s="9">
        <f t="shared" si="0"/>
        <v>181333</v>
      </c>
      <c r="F7" s="9">
        <f t="shared" si="0"/>
        <v>140485</v>
      </c>
      <c r="G7" s="9">
        <f t="shared" si="0"/>
        <v>273609</v>
      </c>
      <c r="H7" s="9">
        <f t="shared" si="0"/>
        <v>405282</v>
      </c>
      <c r="I7" s="9">
        <f t="shared" si="0"/>
        <v>142579</v>
      </c>
      <c r="J7" s="9">
        <f t="shared" si="0"/>
        <v>1821656</v>
      </c>
    </row>
    <row r="8" spans="1:10" ht="17.25" customHeight="1">
      <c r="A8" s="10" t="s">
        <v>33</v>
      </c>
      <c r="B8" s="11">
        <f>B9+B12</f>
        <v>111334</v>
      </c>
      <c r="C8" s="11">
        <f t="shared" ref="C8:I8" si="1">C9+C12</f>
        <v>148545</v>
      </c>
      <c r="D8" s="11">
        <f t="shared" si="1"/>
        <v>137646</v>
      </c>
      <c r="E8" s="11">
        <f t="shared" si="1"/>
        <v>101638</v>
      </c>
      <c r="F8" s="11">
        <f t="shared" si="1"/>
        <v>82357</v>
      </c>
      <c r="G8" s="11">
        <f t="shared" si="1"/>
        <v>144962</v>
      </c>
      <c r="H8" s="11">
        <f t="shared" si="1"/>
        <v>210815</v>
      </c>
      <c r="I8" s="11">
        <f t="shared" si="1"/>
        <v>87458</v>
      </c>
      <c r="J8" s="11">
        <f t="shared" ref="J8:J23" si="2">SUM(B8:I8)</f>
        <v>1024755</v>
      </c>
    </row>
    <row r="9" spans="1:10" ht="17.25" customHeight="1">
      <c r="A9" s="15" t="s">
        <v>18</v>
      </c>
      <c r="B9" s="13">
        <f>+B10+B11</f>
        <v>23531</v>
      </c>
      <c r="C9" s="13">
        <f t="shared" ref="C9:I9" si="3">+C10+C11</f>
        <v>33526</v>
      </c>
      <c r="D9" s="13">
        <f t="shared" si="3"/>
        <v>30776</v>
      </c>
      <c r="E9" s="13">
        <f t="shared" si="3"/>
        <v>22420</v>
      </c>
      <c r="F9" s="13">
        <f t="shared" si="3"/>
        <v>17411</v>
      </c>
      <c r="G9" s="13">
        <f t="shared" si="3"/>
        <v>26052</v>
      </c>
      <c r="H9" s="13">
        <f t="shared" si="3"/>
        <v>29676</v>
      </c>
      <c r="I9" s="13">
        <f t="shared" si="3"/>
        <v>20045</v>
      </c>
      <c r="J9" s="11">
        <f t="shared" si="2"/>
        <v>203437</v>
      </c>
    </row>
    <row r="10" spans="1:10" ht="17.25" customHeight="1">
      <c r="A10" s="31" t="s">
        <v>19</v>
      </c>
      <c r="B10" s="13">
        <v>23531</v>
      </c>
      <c r="C10" s="13">
        <v>33526</v>
      </c>
      <c r="D10" s="13">
        <v>30776</v>
      </c>
      <c r="E10" s="13">
        <v>22420</v>
      </c>
      <c r="F10" s="13">
        <v>17411</v>
      </c>
      <c r="G10" s="13">
        <v>26052</v>
      </c>
      <c r="H10" s="13">
        <v>29676</v>
      </c>
      <c r="I10" s="13">
        <v>20045</v>
      </c>
      <c r="J10" s="11">
        <f>SUM(B10:I10)</f>
        <v>203437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87803</v>
      </c>
      <c r="C12" s="17">
        <f t="shared" si="4"/>
        <v>115019</v>
      </c>
      <c r="D12" s="17">
        <f t="shared" si="4"/>
        <v>106870</v>
      </c>
      <c r="E12" s="17">
        <f t="shared" si="4"/>
        <v>79218</v>
      </c>
      <c r="F12" s="17">
        <f t="shared" si="4"/>
        <v>64946</v>
      </c>
      <c r="G12" s="17">
        <f t="shared" si="4"/>
        <v>118910</v>
      </c>
      <c r="H12" s="17">
        <f t="shared" si="4"/>
        <v>181139</v>
      </c>
      <c r="I12" s="17">
        <f t="shared" si="4"/>
        <v>67413</v>
      </c>
      <c r="J12" s="11">
        <f t="shared" si="2"/>
        <v>821318</v>
      </c>
    </row>
    <row r="13" spans="1:10" ht="17.25" customHeight="1">
      <c r="A13" s="14" t="s">
        <v>21</v>
      </c>
      <c r="B13" s="13">
        <v>35552</v>
      </c>
      <c r="C13" s="13">
        <v>51146</v>
      </c>
      <c r="D13" s="13">
        <v>47536</v>
      </c>
      <c r="E13" s="13">
        <v>36342</v>
      </c>
      <c r="F13" s="13">
        <v>29546</v>
      </c>
      <c r="G13" s="13">
        <v>49295</v>
      </c>
      <c r="H13" s="13">
        <v>72584</v>
      </c>
      <c r="I13" s="13">
        <v>26625</v>
      </c>
      <c r="J13" s="11">
        <f t="shared" si="2"/>
        <v>348626</v>
      </c>
    </row>
    <row r="14" spans="1:10" ht="17.25" customHeight="1">
      <c r="A14" s="14" t="s">
        <v>22</v>
      </c>
      <c r="B14" s="13">
        <v>40552</v>
      </c>
      <c r="C14" s="13">
        <v>47922</v>
      </c>
      <c r="D14" s="13">
        <v>46485</v>
      </c>
      <c r="E14" s="13">
        <v>32863</v>
      </c>
      <c r="F14" s="13">
        <v>27425</v>
      </c>
      <c r="G14" s="13">
        <v>54820</v>
      </c>
      <c r="H14" s="13">
        <v>90099</v>
      </c>
      <c r="I14" s="13">
        <v>32378</v>
      </c>
      <c r="J14" s="11">
        <f t="shared" si="2"/>
        <v>372544</v>
      </c>
    </row>
    <row r="15" spans="1:10" ht="17.25" customHeight="1">
      <c r="A15" s="14" t="s">
        <v>23</v>
      </c>
      <c r="B15" s="13">
        <v>11699</v>
      </c>
      <c r="C15" s="13">
        <v>15951</v>
      </c>
      <c r="D15" s="13">
        <v>12849</v>
      </c>
      <c r="E15" s="13">
        <v>10013</v>
      </c>
      <c r="F15" s="13">
        <v>7975</v>
      </c>
      <c r="G15" s="13">
        <v>14795</v>
      </c>
      <c r="H15" s="13">
        <v>18456</v>
      </c>
      <c r="I15" s="13">
        <v>8410</v>
      </c>
      <c r="J15" s="11">
        <f t="shared" si="2"/>
        <v>100148</v>
      </c>
    </row>
    <row r="16" spans="1:10" ht="17.25" customHeight="1">
      <c r="A16" s="16" t="s">
        <v>24</v>
      </c>
      <c r="B16" s="11">
        <f>+B17+B18+B19</f>
        <v>65589</v>
      </c>
      <c r="C16" s="11">
        <f t="shared" ref="C16:I16" si="5">+C17+C18+C19</f>
        <v>75027</v>
      </c>
      <c r="D16" s="11">
        <f t="shared" si="5"/>
        <v>74774</v>
      </c>
      <c r="E16" s="11">
        <f t="shared" si="5"/>
        <v>56590</v>
      </c>
      <c r="F16" s="11">
        <f t="shared" si="5"/>
        <v>43565</v>
      </c>
      <c r="G16" s="11">
        <f t="shared" si="5"/>
        <v>106198</v>
      </c>
      <c r="H16" s="11">
        <f t="shared" si="5"/>
        <v>171513</v>
      </c>
      <c r="I16" s="11">
        <f t="shared" si="5"/>
        <v>45606</v>
      </c>
      <c r="J16" s="11">
        <f t="shared" si="2"/>
        <v>638862</v>
      </c>
    </row>
    <row r="17" spans="1:10" ht="17.25" customHeight="1">
      <c r="A17" s="12" t="s">
        <v>25</v>
      </c>
      <c r="B17" s="13">
        <v>33070</v>
      </c>
      <c r="C17" s="13">
        <v>42413</v>
      </c>
      <c r="D17" s="13">
        <v>41239</v>
      </c>
      <c r="E17" s="13">
        <v>31582</v>
      </c>
      <c r="F17" s="13">
        <v>24839</v>
      </c>
      <c r="G17" s="13">
        <v>54231</v>
      </c>
      <c r="H17" s="13">
        <v>80587</v>
      </c>
      <c r="I17" s="13">
        <v>23890</v>
      </c>
      <c r="J17" s="11">
        <f t="shared" si="2"/>
        <v>331851</v>
      </c>
    </row>
    <row r="18" spans="1:10" ht="17.25" customHeight="1">
      <c r="A18" s="12" t="s">
        <v>26</v>
      </c>
      <c r="B18" s="13">
        <v>25653</v>
      </c>
      <c r="C18" s="13">
        <v>24796</v>
      </c>
      <c r="D18" s="13">
        <v>26570</v>
      </c>
      <c r="E18" s="13">
        <v>19400</v>
      </c>
      <c r="F18" s="13">
        <v>14817</v>
      </c>
      <c r="G18" s="13">
        <v>41894</v>
      </c>
      <c r="H18" s="13">
        <v>76902</v>
      </c>
      <c r="I18" s="13">
        <v>17846</v>
      </c>
      <c r="J18" s="11">
        <f t="shared" si="2"/>
        <v>247878</v>
      </c>
    </row>
    <row r="19" spans="1:10" ht="17.25" customHeight="1">
      <c r="A19" s="12" t="s">
        <v>27</v>
      </c>
      <c r="B19" s="13">
        <v>6866</v>
      </c>
      <c r="C19" s="13">
        <v>7818</v>
      </c>
      <c r="D19" s="13">
        <v>6965</v>
      </c>
      <c r="E19" s="13">
        <v>5608</v>
      </c>
      <c r="F19" s="13">
        <v>3909</v>
      </c>
      <c r="G19" s="13">
        <v>10073</v>
      </c>
      <c r="H19" s="13">
        <v>14024</v>
      </c>
      <c r="I19" s="13">
        <v>3870</v>
      </c>
      <c r="J19" s="11">
        <f t="shared" si="2"/>
        <v>59133</v>
      </c>
    </row>
    <row r="20" spans="1:10" ht="17.25" customHeight="1">
      <c r="A20" s="16" t="s">
        <v>28</v>
      </c>
      <c r="B20" s="13">
        <v>15921</v>
      </c>
      <c r="C20" s="13">
        <v>23938</v>
      </c>
      <c r="D20" s="13">
        <v>25594</v>
      </c>
      <c r="E20" s="13">
        <v>23105</v>
      </c>
      <c r="F20" s="13">
        <v>14563</v>
      </c>
      <c r="G20" s="13">
        <v>22449</v>
      </c>
      <c r="H20" s="13">
        <v>22954</v>
      </c>
      <c r="I20" s="13">
        <v>8607</v>
      </c>
      <c r="J20" s="11">
        <f t="shared" si="2"/>
        <v>157131</v>
      </c>
    </row>
    <row r="21" spans="1:10" ht="17.25" customHeight="1">
      <c r="A21" s="12" t="s">
        <v>29</v>
      </c>
      <c r="B21" s="13">
        <f>ROUND(B$20*0.57,0)</f>
        <v>9075</v>
      </c>
      <c r="C21" s="13">
        <f>ROUND(C$20*0.57,0)</f>
        <v>13645</v>
      </c>
      <c r="D21" s="13">
        <f t="shared" ref="D21:I21" si="6">ROUND(D$20*0.57,0)</f>
        <v>14589</v>
      </c>
      <c r="E21" s="13">
        <f t="shared" si="6"/>
        <v>13170</v>
      </c>
      <c r="F21" s="13">
        <f t="shared" si="6"/>
        <v>8301</v>
      </c>
      <c r="G21" s="13">
        <f t="shared" si="6"/>
        <v>12796</v>
      </c>
      <c r="H21" s="13">
        <f t="shared" si="6"/>
        <v>13084</v>
      </c>
      <c r="I21" s="13">
        <f t="shared" si="6"/>
        <v>4906</v>
      </c>
      <c r="J21" s="11">
        <f t="shared" si="2"/>
        <v>89566</v>
      </c>
    </row>
    <row r="22" spans="1:10" ht="17.25" customHeight="1">
      <c r="A22" s="12" t="s">
        <v>30</v>
      </c>
      <c r="B22" s="13">
        <f>ROUND(B$20*0.43,0)</f>
        <v>6846</v>
      </c>
      <c r="C22" s="13">
        <f t="shared" ref="C22:I22" si="7">ROUND(C$20*0.43,0)</f>
        <v>10293</v>
      </c>
      <c r="D22" s="13">
        <f t="shared" si="7"/>
        <v>11005</v>
      </c>
      <c r="E22" s="13">
        <f t="shared" si="7"/>
        <v>9935</v>
      </c>
      <c r="F22" s="13">
        <f t="shared" si="7"/>
        <v>6262</v>
      </c>
      <c r="G22" s="13">
        <f t="shared" si="7"/>
        <v>9653</v>
      </c>
      <c r="H22" s="13">
        <f t="shared" si="7"/>
        <v>9870</v>
      </c>
      <c r="I22" s="13">
        <f t="shared" si="7"/>
        <v>3701</v>
      </c>
      <c r="J22" s="11">
        <f t="shared" si="2"/>
        <v>67565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908</v>
      </c>
      <c r="J23" s="11">
        <f t="shared" si="2"/>
        <v>908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24086.05</v>
      </c>
      <c r="J31" s="24">
        <f t="shared" ref="J31:J67" si="9">SUM(B31:I31)</f>
        <v>24086.05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452900.56</v>
      </c>
      <c r="C43" s="23">
        <f t="shared" ref="C43:I43" si="10">+C44+C52</f>
        <v>661450.07999999996</v>
      </c>
      <c r="D43" s="23">
        <f t="shared" si="10"/>
        <v>669524.96</v>
      </c>
      <c r="E43" s="23">
        <f t="shared" si="10"/>
        <v>513789.53999999992</v>
      </c>
      <c r="F43" s="23">
        <f t="shared" si="10"/>
        <v>347683.78</v>
      </c>
      <c r="G43" s="23">
        <f t="shared" si="10"/>
        <v>676698.06</v>
      </c>
      <c r="H43" s="23">
        <f t="shared" si="10"/>
        <v>864545.04</v>
      </c>
      <c r="I43" s="23">
        <f t="shared" si="10"/>
        <v>360199.84</v>
      </c>
      <c r="J43" s="23">
        <f t="shared" si="9"/>
        <v>4546791.8600000003</v>
      </c>
    </row>
    <row r="44" spans="1:10" ht="17.25" customHeight="1">
      <c r="A44" s="16" t="s">
        <v>51</v>
      </c>
      <c r="B44" s="24">
        <f>SUM(B45:B51)</f>
        <v>437929.44</v>
      </c>
      <c r="C44" s="24">
        <f t="shared" ref="C44:J44" si="11">SUM(C45:C51)</f>
        <v>641086.61</v>
      </c>
      <c r="D44" s="24">
        <f t="shared" si="11"/>
        <v>649183.18999999994</v>
      </c>
      <c r="E44" s="24">
        <f t="shared" si="11"/>
        <v>493521.87999999995</v>
      </c>
      <c r="F44" s="24">
        <f t="shared" si="11"/>
        <v>328411.78000000003</v>
      </c>
      <c r="G44" s="24">
        <f t="shared" si="11"/>
        <v>658741.03</v>
      </c>
      <c r="H44" s="24">
        <f t="shared" si="11"/>
        <v>839379.55</v>
      </c>
      <c r="I44" s="24">
        <f t="shared" si="11"/>
        <v>346856.39</v>
      </c>
      <c r="J44" s="24">
        <f t="shared" si="11"/>
        <v>4395109.8699999992</v>
      </c>
    </row>
    <row r="45" spans="1:10" ht="17.25" customHeight="1">
      <c r="A45" s="37" t="s">
        <v>52</v>
      </c>
      <c r="B45" s="24">
        <f t="shared" ref="B45:I45" si="12">ROUND(B26*B7,2)</f>
        <v>437929.44</v>
      </c>
      <c r="C45" s="24">
        <f t="shared" si="12"/>
        <v>639664.84</v>
      </c>
      <c r="D45" s="24">
        <f t="shared" si="12"/>
        <v>649183.18999999994</v>
      </c>
      <c r="E45" s="24">
        <f t="shared" si="12"/>
        <v>482926.05</v>
      </c>
      <c r="F45" s="24">
        <f t="shared" si="12"/>
        <v>328411.78000000003</v>
      </c>
      <c r="G45" s="24">
        <f t="shared" si="12"/>
        <v>658741.03</v>
      </c>
      <c r="H45" s="24">
        <f t="shared" si="12"/>
        <v>839379.55</v>
      </c>
      <c r="I45" s="24">
        <f t="shared" si="12"/>
        <v>322770.34000000003</v>
      </c>
      <c r="J45" s="24">
        <f t="shared" si="9"/>
        <v>4359006.22</v>
      </c>
    </row>
    <row r="46" spans="1:10" ht="17.25" customHeight="1">
      <c r="A46" s="37" t="s">
        <v>53</v>
      </c>
      <c r="B46" s="20">
        <v>0</v>
      </c>
      <c r="C46" s="24">
        <f>ROUND(C27*C7,2)</f>
        <v>1421.77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1421.77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14476.36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14476.36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-3880.53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-3880.53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24086.05</v>
      </c>
      <c r="J49" s="24">
        <f>SUM(B49:I49)</f>
        <v>24086.05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-70593</v>
      </c>
      <c r="C56" s="38">
        <f t="shared" si="13"/>
        <v>-100780.91</v>
      </c>
      <c r="D56" s="38">
        <f t="shared" si="13"/>
        <v>-93419.36</v>
      </c>
      <c r="E56" s="38">
        <f t="shared" si="13"/>
        <v>-419549.83</v>
      </c>
      <c r="F56" s="38">
        <f t="shared" si="13"/>
        <v>-53716.3</v>
      </c>
      <c r="G56" s="38">
        <f t="shared" si="13"/>
        <v>-78536.649999999994</v>
      </c>
      <c r="H56" s="38">
        <f t="shared" si="13"/>
        <v>-89051.61</v>
      </c>
      <c r="I56" s="38">
        <f t="shared" si="13"/>
        <v>-60135</v>
      </c>
      <c r="J56" s="38">
        <f t="shared" si="9"/>
        <v>-965782.66000000015</v>
      </c>
    </row>
    <row r="57" spans="1:10" ht="18.75" customHeight="1">
      <c r="A57" s="16" t="s">
        <v>96</v>
      </c>
      <c r="B57" s="38">
        <f t="shared" ref="B57:I57" si="14">B58+B59+B60+B61+B62+B63</f>
        <v>-70593</v>
      </c>
      <c r="C57" s="38">
        <f t="shared" si="14"/>
        <v>-100578</v>
      </c>
      <c r="D57" s="38">
        <f t="shared" si="14"/>
        <v>-92328</v>
      </c>
      <c r="E57" s="38">
        <f t="shared" si="14"/>
        <v>-67260</v>
      </c>
      <c r="F57" s="38">
        <f t="shared" si="14"/>
        <v>-52233</v>
      </c>
      <c r="G57" s="38">
        <f t="shared" si="14"/>
        <v>-78156</v>
      </c>
      <c r="H57" s="38">
        <f t="shared" si="14"/>
        <v>-89028</v>
      </c>
      <c r="I57" s="38">
        <f t="shared" si="14"/>
        <v>-60135</v>
      </c>
      <c r="J57" s="38">
        <f t="shared" si="9"/>
        <v>-610311</v>
      </c>
    </row>
    <row r="58" spans="1:10" ht="18.75" customHeight="1">
      <c r="A58" s="12" t="s">
        <v>97</v>
      </c>
      <c r="B58" s="38">
        <f>-ROUND(B9*$D$3,2)</f>
        <v>-70593</v>
      </c>
      <c r="C58" s="38">
        <f t="shared" ref="C58:I58" si="15">-ROUND(C9*$D$3,2)</f>
        <v>-100578</v>
      </c>
      <c r="D58" s="38">
        <f t="shared" si="15"/>
        <v>-92328</v>
      </c>
      <c r="E58" s="38">
        <f t="shared" si="15"/>
        <v>-67260</v>
      </c>
      <c r="F58" s="38">
        <f t="shared" si="15"/>
        <v>-52233</v>
      </c>
      <c r="G58" s="38">
        <f t="shared" si="15"/>
        <v>-78156</v>
      </c>
      <c r="H58" s="38">
        <f t="shared" si="15"/>
        <v>-89028</v>
      </c>
      <c r="I58" s="38">
        <f t="shared" si="15"/>
        <v>-60135</v>
      </c>
      <c r="J58" s="38">
        <f t="shared" si="9"/>
        <v>-610311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2">
        <v>0</v>
      </c>
      <c r="C60" s="52">
        <v>0</v>
      </c>
      <c r="D60" s="52">
        <v>0</v>
      </c>
      <c r="E60" s="20">
        <v>0</v>
      </c>
      <c r="F60" s="52">
        <v>0</v>
      </c>
      <c r="G60" s="52">
        <v>0</v>
      </c>
      <c r="H60" s="52">
        <v>0</v>
      </c>
      <c r="I60" s="20">
        <v>0</v>
      </c>
      <c r="J60" s="38">
        <f t="shared" si="9"/>
        <v>0</v>
      </c>
    </row>
    <row r="61" spans="1:10" ht="18.75" customHeight="1">
      <c r="A61" s="12" t="s">
        <v>63</v>
      </c>
      <c r="B61" s="52">
        <v>0</v>
      </c>
      <c r="C61" s="52">
        <v>0</v>
      </c>
      <c r="D61" s="52">
        <v>0</v>
      </c>
      <c r="E61" s="20">
        <v>0</v>
      </c>
      <c r="F61" s="52">
        <v>0</v>
      </c>
      <c r="G61" s="52">
        <v>0</v>
      </c>
      <c r="H61" s="52">
        <v>0</v>
      </c>
      <c r="I61" s="20">
        <v>0</v>
      </c>
      <c r="J61" s="38">
        <f t="shared" si="9"/>
        <v>0</v>
      </c>
    </row>
    <row r="62" spans="1:10" ht="18.75" customHeight="1">
      <c r="A62" s="12" t="s">
        <v>64</v>
      </c>
      <c r="B62" s="52">
        <v>0</v>
      </c>
      <c r="C62" s="52">
        <v>0</v>
      </c>
      <c r="D62" s="52">
        <v>0</v>
      </c>
      <c r="E62" s="20">
        <v>0</v>
      </c>
      <c r="F62" s="52">
        <v>0</v>
      </c>
      <c r="G62" s="52">
        <v>0</v>
      </c>
      <c r="H62" s="52">
        <v>0</v>
      </c>
      <c r="I62" s="20">
        <v>0</v>
      </c>
      <c r="J62" s="38">
        <f>SUM(B62:I62)</f>
        <v>0</v>
      </c>
    </row>
    <row r="63" spans="1:10" ht="18.75" customHeight="1">
      <c r="A63" s="12" t="s">
        <v>65</v>
      </c>
      <c r="B63" s="52">
        <v>0</v>
      </c>
      <c r="C63" s="52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8">
        <f t="shared" si="9"/>
        <v>0</v>
      </c>
    </row>
    <row r="64" spans="1:10" ht="18.75" customHeight="1">
      <c r="A64" s="16" t="s">
        <v>101</v>
      </c>
      <c r="B64" s="52">
        <f>SUM(B65:B85)</f>
        <v>0</v>
      </c>
      <c r="C64" s="52">
        <f t="shared" ref="C64:I64" si="16">SUM(C65:C85)</f>
        <v>-202.91</v>
      </c>
      <c r="D64" s="52">
        <f t="shared" si="16"/>
        <v>-1091.3599999999999</v>
      </c>
      <c r="E64" s="52">
        <f t="shared" si="16"/>
        <v>-352289.83</v>
      </c>
      <c r="F64" s="52">
        <f t="shared" si="16"/>
        <v>-1483.3</v>
      </c>
      <c r="G64" s="52">
        <f t="shared" si="16"/>
        <v>-380.65</v>
      </c>
      <c r="H64" s="52">
        <f t="shared" si="16"/>
        <v>-23.61</v>
      </c>
      <c r="I64" s="52">
        <f t="shared" si="16"/>
        <v>0</v>
      </c>
      <c r="J64" s="38">
        <f t="shared" si="9"/>
        <v>-355471.66000000003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-350000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105</v>
      </c>
      <c r="B89" s="25">
        <f t="shared" ref="B89:I89" si="18">+B90+B91</f>
        <v>382307.56</v>
      </c>
      <c r="C89" s="25">
        <f t="shared" si="18"/>
        <v>560669.16999999993</v>
      </c>
      <c r="D89" s="25">
        <f t="shared" si="18"/>
        <v>576105.6</v>
      </c>
      <c r="E89" s="25">
        <f t="shared" si="18"/>
        <v>94239.709999999934</v>
      </c>
      <c r="F89" s="25">
        <f t="shared" si="18"/>
        <v>293967.48000000004</v>
      </c>
      <c r="G89" s="25">
        <f t="shared" si="18"/>
        <v>598161.41</v>
      </c>
      <c r="H89" s="25">
        <f t="shared" si="18"/>
        <v>775493.43</v>
      </c>
      <c r="I89" s="25">
        <f t="shared" si="18"/>
        <v>300064.84000000003</v>
      </c>
      <c r="J89" s="53">
        <f>SUM(B89:I89)</f>
        <v>3581009.2</v>
      </c>
    </row>
    <row r="90" spans="1:10" ht="18.75" customHeight="1">
      <c r="A90" s="16" t="s">
        <v>104</v>
      </c>
      <c r="B90" s="25">
        <f t="shared" ref="B90:I90" si="19">+B44+B57+B64+B86</f>
        <v>367336.44</v>
      </c>
      <c r="C90" s="25">
        <f t="shared" si="19"/>
        <v>540305.69999999995</v>
      </c>
      <c r="D90" s="25">
        <f t="shared" si="19"/>
        <v>555763.82999999996</v>
      </c>
      <c r="E90" s="25">
        <f t="shared" si="19"/>
        <v>73972.04999999993</v>
      </c>
      <c r="F90" s="25">
        <f t="shared" si="19"/>
        <v>274695.48000000004</v>
      </c>
      <c r="G90" s="25">
        <f t="shared" si="19"/>
        <v>580204.38</v>
      </c>
      <c r="H90" s="25">
        <f t="shared" si="19"/>
        <v>750327.94000000006</v>
      </c>
      <c r="I90" s="25">
        <f t="shared" si="19"/>
        <v>286721.39</v>
      </c>
      <c r="J90" s="53">
        <f>SUM(B90:I90)</f>
        <v>3429327.2099999995</v>
      </c>
    </row>
    <row r="91" spans="1:10" ht="18.75" customHeight="1">
      <c r="A91" s="16" t="s">
        <v>108</v>
      </c>
      <c r="B91" s="25">
        <f t="shared" ref="B91:I91" si="20">IF(+B52+B87+B92&lt;0,0,(B52+B87+B92))</f>
        <v>14971.12</v>
      </c>
      <c r="C91" s="25">
        <f t="shared" si="20"/>
        <v>20363.47</v>
      </c>
      <c r="D91" s="25">
        <f t="shared" si="20"/>
        <v>20341.77</v>
      </c>
      <c r="E91" s="25">
        <f t="shared" si="20"/>
        <v>20267.66</v>
      </c>
      <c r="F91" s="25">
        <f t="shared" si="20"/>
        <v>19272</v>
      </c>
      <c r="G91" s="25">
        <f t="shared" si="20"/>
        <v>17957.03</v>
      </c>
      <c r="H91" s="25">
        <f t="shared" si="20"/>
        <v>25165.49</v>
      </c>
      <c r="I91" s="25">
        <f t="shared" si="20"/>
        <v>13343.45</v>
      </c>
      <c r="J91" s="53">
        <f>SUM(B91:I91)</f>
        <v>151681.99000000002</v>
      </c>
    </row>
    <row r="92" spans="1:10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3581009.1900000009</v>
      </c>
    </row>
    <row r="98" spans="1:10" ht="18.75" customHeight="1">
      <c r="A98" s="27" t="s">
        <v>82</v>
      </c>
      <c r="B98" s="28">
        <v>50561.440000000002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21">SUM(B98:I98)</f>
        <v>50561.440000000002</v>
      </c>
    </row>
    <row r="99" spans="1:10" ht="18.75" customHeight="1">
      <c r="A99" s="27" t="s">
        <v>83</v>
      </c>
      <c r="B99" s="28">
        <v>331746.12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331746.12</v>
      </c>
    </row>
    <row r="100" spans="1:10" ht="18.75" customHeight="1">
      <c r="A100" s="27" t="s">
        <v>84</v>
      </c>
      <c r="B100" s="44">
        <v>0</v>
      </c>
      <c r="C100" s="28">
        <f>+C89</f>
        <v>560669.16999999993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560669.16999999993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576105.6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576105.6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5784.61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5784.61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87426.880000000005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87426.880000000005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1028.21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1028.21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293967.48000000004</v>
      </c>
      <c r="G105" s="44">
        <v>0</v>
      </c>
      <c r="H105" s="44">
        <v>0</v>
      </c>
      <c r="I105" s="44">
        <v>0</v>
      </c>
      <c r="J105" s="45">
        <f t="shared" si="21"/>
        <v>293967.48000000004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76367.81</v>
      </c>
      <c r="H106" s="44">
        <v>0</v>
      </c>
      <c r="I106" s="44">
        <v>0</v>
      </c>
      <c r="J106" s="45">
        <f t="shared" si="21"/>
        <v>76367.81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103682.92</v>
      </c>
      <c r="H107" s="44">
        <v>0</v>
      </c>
      <c r="I107" s="44">
        <v>0</v>
      </c>
      <c r="J107" s="45">
        <f t="shared" si="21"/>
        <v>103682.92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146000.68</v>
      </c>
      <c r="H108" s="44">
        <v>0</v>
      </c>
      <c r="I108" s="44">
        <v>0</v>
      </c>
      <c r="J108" s="45">
        <f t="shared" si="21"/>
        <v>146000.68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272110</v>
      </c>
      <c r="H109" s="44">
        <v>0</v>
      </c>
      <c r="I109" s="44">
        <v>0</v>
      </c>
      <c r="J109" s="45">
        <f t="shared" si="21"/>
        <v>272110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218905.4</v>
      </c>
      <c r="I110" s="44">
        <v>0</v>
      </c>
      <c r="J110" s="45">
        <f t="shared" si="21"/>
        <v>218905.4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22853.81</v>
      </c>
      <c r="I111" s="44">
        <v>0</v>
      </c>
      <c r="J111" s="45">
        <f t="shared" si="21"/>
        <v>22853.81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130835.74</v>
      </c>
      <c r="I112" s="44">
        <v>0</v>
      </c>
      <c r="J112" s="45">
        <f t="shared" si="21"/>
        <v>130835.74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104558.7</v>
      </c>
      <c r="I113" s="44">
        <v>0</v>
      </c>
      <c r="J113" s="45">
        <f t="shared" si="21"/>
        <v>104558.7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298339.78000000003</v>
      </c>
      <c r="I114" s="44">
        <v>0</v>
      </c>
      <c r="J114" s="45">
        <f t="shared" si="21"/>
        <v>298339.78000000003</v>
      </c>
    </row>
    <row r="115" spans="1:10" ht="18.75" customHeight="1">
      <c r="A115" s="27" t="s">
        <v>115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109977.18</v>
      </c>
      <c r="J115" s="45">
        <f t="shared" si="21"/>
        <v>109977.18</v>
      </c>
    </row>
    <row r="116" spans="1:10" ht="18.75" customHeight="1">
      <c r="A116" s="29" t="s">
        <v>116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190087.66</v>
      </c>
      <c r="J116" s="48">
        <f t="shared" si="21"/>
        <v>190087.66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2013-11-06T18:43:45Z</dcterms:modified>
</cp:coreProperties>
</file>