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81"/>
  <c r="J88"/>
  <c r="B91"/>
  <c r="C91"/>
  <c r="D91"/>
  <c r="E91"/>
  <c r="F91"/>
  <c r="G91"/>
  <c r="H91"/>
  <c r="I91"/>
  <c r="J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J12" l="1"/>
  <c r="I8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F8"/>
  <c r="F7" s="1"/>
  <c r="F45" s="1"/>
  <c r="F44" s="1"/>
  <c r="D8"/>
  <c r="D7" s="1"/>
  <c r="D45" s="1"/>
  <c r="D44" s="1"/>
  <c r="B8"/>
  <c r="J64"/>
  <c r="I56"/>
  <c r="G56"/>
  <c r="E56"/>
  <c r="C56"/>
  <c r="H56"/>
  <c r="F56"/>
  <c r="D56"/>
  <c r="H43"/>
  <c r="H90"/>
  <c r="H89" s="1"/>
  <c r="F43"/>
  <c r="F90"/>
  <c r="F89" s="1"/>
  <c r="F105" s="1"/>
  <c r="J105" s="1"/>
  <c r="D43"/>
  <c r="D90"/>
  <c r="D89" s="1"/>
  <c r="D101" s="1"/>
  <c r="J101" s="1"/>
  <c r="J8"/>
  <c r="J7" s="1"/>
  <c r="B7"/>
  <c r="B45" s="1"/>
  <c r="J57"/>
  <c r="B56"/>
  <c r="I90"/>
  <c r="I89" s="1"/>
  <c r="I43"/>
  <c r="G90"/>
  <c r="G89" s="1"/>
  <c r="G43"/>
  <c r="E48"/>
  <c r="J48" s="1"/>
  <c r="E45"/>
  <c r="C45"/>
  <c r="C46"/>
  <c r="J46" s="1"/>
  <c r="J9"/>
  <c r="C44" l="1"/>
  <c r="C90" s="1"/>
  <c r="C89" s="1"/>
  <c r="C100" s="1"/>
  <c r="J100" s="1"/>
  <c r="J97" s="1"/>
  <c r="J56"/>
  <c r="E44"/>
  <c r="J45"/>
  <c r="J44" s="1"/>
  <c r="B44"/>
  <c r="C43" l="1"/>
  <c r="B43"/>
  <c r="B90"/>
  <c r="E90"/>
  <c r="E89" s="1"/>
  <c r="E43"/>
  <c r="J43" l="1"/>
  <c r="B89"/>
  <c r="J89" s="1"/>
  <c r="J90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<sst xmlns="http://schemas.openxmlformats.org/spreadsheetml/2006/main" count="120" uniqueCount="120">
  <si>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</si>
  <si>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</si>
  <si>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</si>
  <si>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</si>
  <si>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</si>
  <si>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</si>
  <si>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</si>
  <si>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</si>
  <si>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</si>
  <si>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</si>
  <si>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</si>
  <si>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</si>
  <si>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</si>
  <si>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</si>
  <si>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</si>
  <si>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</si>
  <si>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</si>
  <si>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</si>
  <si>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</si>
  <si>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</si>
  <si>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</si>
  <si>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</si>
  <si>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</si>
  <si>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</si>
  <si>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</si>
  <si>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</si>
  <si>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</si>
  <si>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</si>
  <si>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</si>
  <si>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</si>
  <si>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</si>
  <si>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</si>
  <si>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</si>
  <si>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</si>
  <si>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</si>
  <si>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</si>
  <si>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</si>
  <si>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</si>
  <si>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</si>
  <si>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</si>
  <si>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</si>
  <si>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</si>
  <si>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</si>
  <si>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</si>
  <si>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</si>
  <si>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</si>
  <si>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</si>
  <si>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</si>
  <si>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</si>
  <si>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</si>
  <si>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</si>
  <si>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</si>
  <si>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</si>
  <si>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</si>
  <si>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</si>
  <si>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</si>
  <si>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</si>
  <si>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</si>
  <si>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</si>
  <si>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</si>
  <si>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</si>
  <si>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</si>
  <si>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</si>
  <si>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</si>
  <si>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</si>
  <si>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</si>
  <si>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</si>
  <si>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</si>
  <si>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</si>
  <si>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</si>
  <si>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</si>
  <si>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</si>
  <si>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</si>
  <si>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</si>
  <si>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</si>
  <si>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</si>
  <si>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</si>
  <si>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</si>
  <si>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</si>
  <si>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</si>
  <si>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</si>
  <si>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</si>
  <si>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</si>
  <si>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</si>
  <si>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</si>
  <si>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</si>
  <si>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</si>
  <si>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</si>
  <si>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</si>
  <si>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</si>
  <si>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</si>
  <si>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</si>
  <si>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</si>
  <si>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</si>
  <si>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</si>
  <si>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</si>
  <si>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</si>
  <si>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</si>
  <si>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</si>
  <si>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</si>
  <si>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</si>
  <si>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</si>
  <si>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</si>
  <si>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</si>
  <si>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</si>
  <si>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</si>
  <si>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</si>
  <si>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</si>
  <si>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</si>
  <si>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</si>
  <si>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</si>
  <si>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</si>
  <si>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</si>
  <si>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</si>
  <si>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05/10/13 - VENCIMENTO 11/10/13</t>
  </si>
  <si>
    <t>8.19. Viação Gato Preto Ltda.</t>
  </si>
  <si>
    <t>8.20. Transpass Transp. de Pass. Ltda</t>
  </si>
  <si>
    <t>8.5. Área 4</t>
  </si>
  <si>
    <t>8.6. Área 4</t>
  </si>
  <si>
    <t>8.7.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</si>
</sst>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16</v>
      </c>
      <c r="B4" s="61" t="s">
        <v>31</v>
      </c>
      <c r="C4" s="62"/>
      <c r="D4" s="62"/>
      <c r="E4" s="62"/>
      <c r="F4" s="62"/>
      <c r="G4" s="62"/>
      <c r="H4" s="62"/>
      <c r="I4" s="63"/>
      <c r="J4" s="64" t="s">
        <v>17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65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64"/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32</v>
      </c>
      <c r="B7" s="9">
        <f t="shared" ref="B7:J7" si="0">+B8+B16+B20+B23</f>
        <v>353457</v>
      </c>
      <c r="C7" s="9">
        <f t="shared" si="0"/>
        <v>436532</v>
      </c>
      <c r="D7" s="9">
        <f t="shared" si="0"/>
        <v>445193</v>
      </c>
      <c r="E7" s="9">
        <f t="shared" si="0"/>
        <v>317380</v>
      </c>
      <c r="F7" s="9">
        <f t="shared" si="0"/>
        <v>269256</v>
      </c>
      <c r="G7" s="9">
        <f t="shared" si="0"/>
        <v>461188</v>
      </c>
      <c r="H7" s="9">
        <f t="shared" si="0"/>
        <v>684432</v>
      </c>
      <c r="I7" s="9">
        <f t="shared" si="0"/>
        <v>277062</v>
      </c>
      <c r="J7" s="9">
        <f t="shared" si="0"/>
        <v>3244500</v>
      </c>
    </row>
    <row r="8" spans="1:10" ht="17.25" customHeight="1">
      <c r="A8" s="10" t="s">
        <v>33</v>
      </c>
      <c r="B8" s="11">
        <f>B9+B12</f>
        <v>211016</v>
      </c>
      <c r="C8" s="11">
        <f t="shared" ref="C8:I8" si="1">C9+C12</f>
        <v>270355</v>
      </c>
      <c r="D8" s="11">
        <f t="shared" si="1"/>
        <v>265616</v>
      </c>
      <c r="E8" s="11">
        <f t="shared" si="1"/>
        <v>182970</v>
      </c>
      <c r="F8" s="11">
        <f t="shared" si="1"/>
        <v>162223</v>
      </c>
      <c r="G8" s="11">
        <f t="shared" si="1"/>
        <v>254778</v>
      </c>
      <c r="H8" s="11">
        <f t="shared" si="1"/>
        <v>368258</v>
      </c>
      <c r="I8" s="11">
        <f t="shared" si="1"/>
        <v>173203</v>
      </c>
      <c r="J8" s="11">
        <f t="shared" ref="J8:J23" si="2">SUM(B8:I8)</f>
        <v>1888419</v>
      </c>
    </row>
    <row r="9" spans="1:10" ht="17.25" customHeight="1">
      <c r="A9" s="15" t="s">
        <v>18</v>
      </c>
      <c r="B9" s="13">
        <f>+B10+B11</f>
        <v>37432</v>
      </c>
      <c r="C9" s="13">
        <f t="shared" ref="C9:I9" si="3">+C10+C11</f>
        <v>51754</v>
      </c>
      <c r="D9" s="13">
        <f t="shared" si="3"/>
        <v>48079</v>
      </c>
      <c r="E9" s="13">
        <f t="shared" si="3"/>
        <v>32634</v>
      </c>
      <c r="F9" s="13">
        <f t="shared" si="3"/>
        <v>29111</v>
      </c>
      <c r="G9" s="13">
        <f t="shared" si="3"/>
        <v>36583</v>
      </c>
      <c r="H9" s="13">
        <f t="shared" si="3"/>
        <v>41208</v>
      </c>
      <c r="I9" s="13">
        <f t="shared" si="3"/>
        <v>34614</v>
      </c>
      <c r="J9" s="11">
        <f t="shared" si="2"/>
        <v>311415</v>
      </c>
    </row>
    <row r="10" spans="1:10" ht="17.25" customHeight="1">
      <c r="A10" s="31" t="s">
        <v>19</v>
      </c>
      <c r="B10" s="13">
        <v>37432</v>
      </c>
      <c r="C10" s="13">
        <v>51754</v>
      </c>
      <c r="D10" s="13">
        <v>48079</v>
      </c>
      <c r="E10" s="13">
        <v>32634</v>
      </c>
      <c r="F10" s="13">
        <v>29111</v>
      </c>
      <c r="G10" s="13">
        <v>36583</v>
      </c>
      <c r="H10" s="13">
        <v>41208</v>
      </c>
      <c r="I10" s="13">
        <v>34614</v>
      </c>
      <c r="J10" s="11">
        <f>SUM(B10:I10)</f>
        <v>311415</v>
      </c>
    </row>
    <row r="11" spans="1:10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34</v>
      </c>
      <c r="B12" s="17">
        <f t="shared" ref="B12:I12" si="4">SUM(B13:B15)</f>
        <v>173584</v>
      </c>
      <c r="C12" s="17">
        <f t="shared" si="4"/>
        <v>218601</v>
      </c>
      <c r="D12" s="17">
        <f t="shared" si="4"/>
        <v>217537</v>
      </c>
      <c r="E12" s="17">
        <f t="shared" si="4"/>
        <v>150336</v>
      </c>
      <c r="F12" s="17">
        <f t="shared" si="4"/>
        <v>133112</v>
      </c>
      <c r="G12" s="17">
        <f t="shared" si="4"/>
        <v>218195</v>
      </c>
      <c r="H12" s="17">
        <f t="shared" si="4"/>
        <v>327050</v>
      </c>
      <c r="I12" s="17">
        <f t="shared" si="4"/>
        <v>138589</v>
      </c>
      <c r="J12" s="11">
        <f t="shared" si="2"/>
        <v>1577004</v>
      </c>
    </row>
    <row r="13" spans="1:10" ht="17.25" customHeight="1">
      <c r="A13" s="14" t="s">
        <v>21</v>
      </c>
      <c r="B13" s="13">
        <v>72995</v>
      </c>
      <c r="C13" s="13">
        <v>100371</v>
      </c>
      <c r="D13" s="13">
        <v>101500</v>
      </c>
      <c r="E13" s="13">
        <v>72158</v>
      </c>
      <c r="F13" s="13">
        <v>61596</v>
      </c>
      <c r="G13" s="13">
        <v>97130</v>
      </c>
      <c r="H13" s="13">
        <v>140166</v>
      </c>
      <c r="I13" s="13">
        <v>58433</v>
      </c>
      <c r="J13" s="11">
        <f t="shared" si="2"/>
        <v>704349</v>
      </c>
    </row>
    <row r="14" spans="1:10" ht="17.25" customHeight="1">
      <c r="A14" s="14" t="s">
        <v>22</v>
      </c>
      <c r="B14" s="13">
        <v>77201</v>
      </c>
      <c r="C14" s="13">
        <v>86990</v>
      </c>
      <c r="D14" s="13">
        <v>88288</v>
      </c>
      <c r="E14" s="13">
        <v>58845</v>
      </c>
      <c r="F14" s="13">
        <v>55069</v>
      </c>
      <c r="G14" s="13">
        <v>94085</v>
      </c>
      <c r="H14" s="13">
        <v>152877</v>
      </c>
      <c r="I14" s="13">
        <v>62400</v>
      </c>
      <c r="J14" s="11">
        <f t="shared" si="2"/>
        <v>675755</v>
      </c>
    </row>
    <row r="15" spans="1:10" ht="17.25" customHeight="1">
      <c r="A15" s="14" t="s">
        <v>23</v>
      </c>
      <c r="B15" s="13">
        <v>23388</v>
      </c>
      <c r="C15" s="13">
        <v>31240</v>
      </c>
      <c r="D15" s="13">
        <v>27749</v>
      </c>
      <c r="E15" s="13">
        <v>19333</v>
      </c>
      <c r="F15" s="13">
        <v>16447</v>
      </c>
      <c r="G15" s="13">
        <v>26980</v>
      </c>
      <c r="H15" s="13">
        <v>34007</v>
      </c>
      <c r="I15" s="13">
        <v>17756</v>
      </c>
      <c r="J15" s="11">
        <f t="shared" si="2"/>
        <v>196900</v>
      </c>
    </row>
    <row r="16" spans="1:10" ht="17.25" customHeight="1">
      <c r="A16" s="16" t="s">
        <v>24</v>
      </c>
      <c r="B16" s="11">
        <f>+B17+B18+B19</f>
        <v>116912</v>
      </c>
      <c r="C16" s="11">
        <f t="shared" ref="C16:I16" si="5">+C17+C18+C19</f>
        <v>129812</v>
      </c>
      <c r="D16" s="11">
        <f t="shared" si="5"/>
        <v>136890</v>
      </c>
      <c r="E16" s="11">
        <f t="shared" si="5"/>
        <v>99763</v>
      </c>
      <c r="F16" s="11">
        <f t="shared" si="5"/>
        <v>84211</v>
      </c>
      <c r="G16" s="11">
        <f t="shared" si="5"/>
        <v>173084</v>
      </c>
      <c r="H16" s="11">
        <f t="shared" si="5"/>
        <v>282666</v>
      </c>
      <c r="I16" s="11">
        <f t="shared" si="5"/>
        <v>85665</v>
      </c>
      <c r="J16" s="11">
        <f t="shared" si="2"/>
        <v>1109003</v>
      </c>
    </row>
    <row r="17" spans="1:10" ht="17.25" customHeight="1">
      <c r="A17" s="12" t="s">
        <v>25</v>
      </c>
      <c r="B17" s="13">
        <v>55220</v>
      </c>
      <c r="C17" s="13">
        <v>68268</v>
      </c>
      <c r="D17" s="13">
        <v>72595</v>
      </c>
      <c r="E17" s="13">
        <v>52632</v>
      </c>
      <c r="F17" s="13">
        <v>44046</v>
      </c>
      <c r="G17" s="13">
        <v>85480</v>
      </c>
      <c r="H17" s="13">
        <v>129694</v>
      </c>
      <c r="I17" s="13">
        <v>42156</v>
      </c>
      <c r="J17" s="11">
        <f t="shared" si="2"/>
        <v>550091</v>
      </c>
    </row>
    <row r="18" spans="1:10" ht="17.25" customHeight="1">
      <c r="A18" s="12" t="s">
        <v>26</v>
      </c>
      <c r="B18" s="13">
        <v>48028</v>
      </c>
      <c r="C18" s="13">
        <v>45988</v>
      </c>
      <c r="D18" s="13">
        <v>49698</v>
      </c>
      <c r="E18" s="13">
        <v>36055</v>
      </c>
      <c r="F18" s="13">
        <v>31896</v>
      </c>
      <c r="G18" s="13">
        <v>69454</v>
      </c>
      <c r="H18" s="13">
        <v>126974</v>
      </c>
      <c r="I18" s="13">
        <v>34910</v>
      </c>
      <c r="J18" s="11">
        <f t="shared" si="2"/>
        <v>443003</v>
      </c>
    </row>
    <row r="19" spans="1:10" ht="17.25" customHeight="1">
      <c r="A19" s="12" t="s">
        <v>27</v>
      </c>
      <c r="B19" s="13">
        <v>13664</v>
      </c>
      <c r="C19" s="13">
        <v>15556</v>
      </c>
      <c r="D19" s="13">
        <v>14597</v>
      </c>
      <c r="E19" s="13">
        <v>11076</v>
      </c>
      <c r="F19" s="13">
        <v>8269</v>
      </c>
      <c r="G19" s="13">
        <v>18150</v>
      </c>
      <c r="H19" s="13">
        <v>25998</v>
      </c>
      <c r="I19" s="13">
        <v>8599</v>
      </c>
      <c r="J19" s="11">
        <f t="shared" si="2"/>
        <v>115909</v>
      </c>
    </row>
    <row r="20" spans="1:10" ht="17.25" customHeight="1">
      <c r="A20" s="16" t="s">
        <v>28</v>
      </c>
      <c r="B20" s="13">
        <v>25529</v>
      </c>
      <c r="C20" s="13">
        <v>36365</v>
      </c>
      <c r="D20" s="13">
        <v>42687</v>
      </c>
      <c r="E20" s="13">
        <v>34647</v>
      </c>
      <c r="F20" s="13">
        <v>22822</v>
      </c>
      <c r="G20" s="13">
        <v>33326</v>
      </c>
      <c r="H20" s="13">
        <v>33508</v>
      </c>
      <c r="I20" s="13">
        <v>15367</v>
      </c>
      <c r="J20" s="11">
        <f t="shared" si="2"/>
        <v>244251</v>
      </c>
    </row>
    <row r="21" spans="1:10" ht="17.25" customHeight="1">
      <c r="A21" s="12" t="s">
        <v>29</v>
      </c>
      <c r="B21" s="13">
        <f>ROUND(B$20*0.57,0)</f>
        <v>14552</v>
      </c>
      <c r="C21" s="13">
        <f>ROUND(C$20*0.57,0)</f>
        <v>20728</v>
      </c>
      <c r="D21" s="13">
        <f t="shared" ref="D21:I21" si="6">ROUND(D$20*0.57,0)</f>
        <v>24332</v>
      </c>
      <c r="E21" s="13">
        <f t="shared" si="6"/>
        <v>19749</v>
      </c>
      <c r="F21" s="13">
        <f t="shared" si="6"/>
        <v>13009</v>
      </c>
      <c r="G21" s="13">
        <f t="shared" si="6"/>
        <v>18996</v>
      </c>
      <c r="H21" s="13">
        <f t="shared" si="6"/>
        <v>19100</v>
      </c>
      <c r="I21" s="13">
        <f t="shared" si="6"/>
        <v>8759</v>
      </c>
      <c r="J21" s="11">
        <f t="shared" si="2"/>
        <v>139225</v>
      </c>
    </row>
    <row r="22" spans="1:10" ht="17.25" customHeight="1">
      <c r="A22" s="12" t="s">
        <v>30</v>
      </c>
      <c r="B22" s="13">
        <f>ROUND(B$20*0.43,0)</f>
        <v>10977</v>
      </c>
      <c r="C22" s="13">
        <f t="shared" ref="C22:I22" si="7">ROUND(C$20*0.43,0)</f>
        <v>15637</v>
      </c>
      <c r="D22" s="13">
        <f t="shared" si="7"/>
        <v>18355</v>
      </c>
      <c r="E22" s="13">
        <f t="shared" si="7"/>
        <v>14898</v>
      </c>
      <c r="F22" s="13">
        <f t="shared" si="7"/>
        <v>9813</v>
      </c>
      <c r="G22" s="13">
        <f t="shared" si="7"/>
        <v>14330</v>
      </c>
      <c r="H22" s="13">
        <f t="shared" si="7"/>
        <v>14408</v>
      </c>
      <c r="I22" s="13">
        <f t="shared" si="7"/>
        <v>6608</v>
      </c>
      <c r="J22" s="11">
        <f t="shared" si="2"/>
        <v>105026</v>
      </c>
    </row>
    <row r="23" spans="1:10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2827</v>
      </c>
      <c r="J23" s="11">
        <f t="shared" si="2"/>
        <v>2827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36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2.7216329999999997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38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98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19741.82</v>
      </c>
      <c r="J31" s="24">
        <f t="shared" ref="J31:J67" si="9">SUM(B31:I31)</f>
        <v>19741.82</v>
      </c>
    </row>
    <row r="32" spans="1:10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817636.62</v>
      </c>
      <c r="C43" s="23">
        <f t="shared" ref="C43:I43" si="10">+C44+C52</f>
        <v>1151044.3400000001</v>
      </c>
      <c r="D43" s="23">
        <f t="shared" si="10"/>
        <v>1234605.68</v>
      </c>
      <c r="E43" s="23">
        <f t="shared" si="10"/>
        <v>884059.56</v>
      </c>
      <c r="F43" s="23">
        <f t="shared" si="10"/>
        <v>648711.75</v>
      </c>
      <c r="G43" s="23">
        <f t="shared" si="10"/>
        <v>1128313.26</v>
      </c>
      <c r="H43" s="23">
        <f t="shared" si="10"/>
        <v>1442692.61</v>
      </c>
      <c r="I43" s="23">
        <f t="shared" si="10"/>
        <v>660298.22999999986</v>
      </c>
      <c r="J43" s="23">
        <f t="shared" si="9"/>
        <v>7967362.0499999989</v>
      </c>
    </row>
    <row r="44" spans="1:10" ht="17.25" customHeight="1">
      <c r="A44" s="16" t="s">
        <v>51</v>
      </c>
      <c r="B44" s="24">
        <f>SUM(B45:B51)</f>
        <v>802665.5</v>
      </c>
      <c r="C44" s="24">
        <f t="shared" ref="C44:J44" si="11">SUM(C45:C51)</f>
        <v>1130680.8700000001</v>
      </c>
      <c r="D44" s="24">
        <f t="shared" si="11"/>
        <v>1214263.9099999999</v>
      </c>
      <c r="E44" s="24">
        <f t="shared" si="11"/>
        <v>863791.9</v>
      </c>
      <c r="F44" s="24">
        <f t="shared" si="11"/>
        <v>629439.75</v>
      </c>
      <c r="G44" s="24">
        <f t="shared" si="11"/>
        <v>1110356.23</v>
      </c>
      <c r="H44" s="24">
        <f t="shared" si="11"/>
        <v>1417527.12</v>
      </c>
      <c r="I44" s="24">
        <f t="shared" si="11"/>
        <v>646954.77999999991</v>
      </c>
      <c r="J44" s="24">
        <f t="shared" si="11"/>
        <v>7815680.0600000005</v>
      </c>
    </row>
    <row r="45" spans="1:10" ht="17.25" customHeight="1">
      <c r="A45" s="37" t="s">
        <v>52</v>
      </c>
      <c r="B45" s="24">
        <f t="shared" ref="B45:I45" si="12">ROUND(B26*B7,2)</f>
        <v>802665.5</v>
      </c>
      <c r="C45" s="24">
        <f t="shared" si="12"/>
        <v>1128173.3</v>
      </c>
      <c r="D45" s="24">
        <f t="shared" si="12"/>
        <v>1214263.9099999999</v>
      </c>
      <c r="E45" s="24">
        <f t="shared" si="12"/>
        <v>845246.42</v>
      </c>
      <c r="F45" s="24">
        <f t="shared" si="12"/>
        <v>629439.75</v>
      </c>
      <c r="G45" s="24">
        <f t="shared" si="12"/>
        <v>1110356.23</v>
      </c>
      <c r="H45" s="24">
        <f t="shared" si="12"/>
        <v>1417527.12</v>
      </c>
      <c r="I45" s="24">
        <f t="shared" si="12"/>
        <v>627212.96</v>
      </c>
      <c r="J45" s="24">
        <f t="shared" si="9"/>
        <v>7774885.1899999995</v>
      </c>
    </row>
    <row r="46" spans="1:10" ht="17.25" customHeight="1">
      <c r="A46" s="37" t="s">
        <v>53</v>
      </c>
      <c r="B46" s="20">
        <v>0</v>
      </c>
      <c r="C46" s="24">
        <f>ROUND(C27*C7,2)</f>
        <v>2507.5700000000002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2507.5700000000002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25337.41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25337.41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-6791.93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-6791.93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19741.82</v>
      </c>
      <c r="J49" s="24">
        <f>SUM(B49:I49)</f>
        <v>19741.82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3">+B57+B64+B86+B87</f>
        <v>-112296</v>
      </c>
      <c r="C56" s="38">
        <f t="shared" si="13"/>
        <v>-155464.91</v>
      </c>
      <c r="D56" s="38">
        <f t="shared" si="13"/>
        <v>-145328.35999999999</v>
      </c>
      <c r="E56" s="38">
        <f t="shared" si="13"/>
        <v>-810191.83</v>
      </c>
      <c r="F56" s="38">
        <f t="shared" si="13"/>
        <v>-88816.3</v>
      </c>
      <c r="G56" s="38">
        <f t="shared" si="13"/>
        <v>-110129.65</v>
      </c>
      <c r="H56" s="38">
        <f t="shared" si="13"/>
        <v>-123647.61</v>
      </c>
      <c r="I56" s="38">
        <f t="shared" si="13"/>
        <v>-103842</v>
      </c>
      <c r="J56" s="38">
        <f t="shared" si="9"/>
        <v>-1649716.6600000001</v>
      </c>
    </row>
    <row r="57" spans="1:10" ht="18.75" customHeight="1">
      <c r="A57" s="16" t="s">
        <v>96</v>
      </c>
      <c r="B57" s="38">
        <f t="shared" ref="B57:I57" si="14">B58+B59+B60+B61+B62+B63</f>
        <v>-112296</v>
      </c>
      <c r="C57" s="38">
        <f t="shared" si="14"/>
        <v>-155262</v>
      </c>
      <c r="D57" s="38">
        <f t="shared" si="14"/>
        <v>-144237</v>
      </c>
      <c r="E57" s="38">
        <f t="shared" si="14"/>
        <v>-97902</v>
      </c>
      <c r="F57" s="38">
        <f t="shared" si="14"/>
        <v>-87333</v>
      </c>
      <c r="G57" s="38">
        <f t="shared" si="14"/>
        <v>-109749</v>
      </c>
      <c r="H57" s="38">
        <f t="shared" si="14"/>
        <v>-123624</v>
      </c>
      <c r="I57" s="38">
        <f t="shared" si="14"/>
        <v>-103842</v>
      </c>
      <c r="J57" s="38">
        <f t="shared" si="9"/>
        <v>-934245</v>
      </c>
    </row>
    <row r="58" spans="1:10" ht="18.75" customHeight="1">
      <c r="A58" s="12" t="s">
        <v>97</v>
      </c>
      <c r="B58" s="38">
        <f>-ROUND(B9*$D$3,2)</f>
        <v>-112296</v>
      </c>
      <c r="C58" s="38">
        <f t="shared" ref="C58:I58" si="15">-ROUND(C9*$D$3,2)</f>
        <v>-155262</v>
      </c>
      <c r="D58" s="38">
        <f t="shared" si="15"/>
        <v>-144237</v>
      </c>
      <c r="E58" s="38">
        <f t="shared" si="15"/>
        <v>-97902</v>
      </c>
      <c r="F58" s="38">
        <f t="shared" si="15"/>
        <v>-87333</v>
      </c>
      <c r="G58" s="38">
        <f t="shared" si="15"/>
        <v>-109749</v>
      </c>
      <c r="H58" s="38">
        <f t="shared" si="15"/>
        <v>-123624</v>
      </c>
      <c r="I58" s="38">
        <f t="shared" si="15"/>
        <v>-103842</v>
      </c>
      <c r="J58" s="38">
        <f t="shared" si="9"/>
        <v>-934245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2">
        <v>0</v>
      </c>
      <c r="C60" s="52">
        <v>0</v>
      </c>
      <c r="D60" s="52">
        <v>0</v>
      </c>
      <c r="E60" s="20">
        <v>0</v>
      </c>
      <c r="F60" s="52">
        <v>0</v>
      </c>
      <c r="G60" s="52">
        <v>0</v>
      </c>
      <c r="H60" s="52">
        <v>0</v>
      </c>
      <c r="I60" s="20">
        <v>0</v>
      </c>
      <c r="J60" s="38">
        <f t="shared" si="9"/>
        <v>0</v>
      </c>
    </row>
    <row r="61" spans="1:10" ht="18.75" customHeight="1">
      <c r="A61" s="12" t="s">
        <v>63</v>
      </c>
      <c r="B61" s="52">
        <v>0</v>
      </c>
      <c r="C61" s="52">
        <v>0</v>
      </c>
      <c r="D61" s="52">
        <v>0</v>
      </c>
      <c r="E61" s="20">
        <v>0</v>
      </c>
      <c r="F61" s="52">
        <v>0</v>
      </c>
      <c r="G61" s="52">
        <v>0</v>
      </c>
      <c r="H61" s="52">
        <v>0</v>
      </c>
      <c r="I61" s="20">
        <v>0</v>
      </c>
      <c r="J61" s="38">
        <f t="shared" si="9"/>
        <v>0</v>
      </c>
    </row>
    <row r="62" spans="1:10" ht="18.75" customHeight="1">
      <c r="A62" s="12" t="s">
        <v>64</v>
      </c>
      <c r="B62" s="52">
        <v>0</v>
      </c>
      <c r="C62" s="52">
        <v>0</v>
      </c>
      <c r="D62" s="52">
        <v>0</v>
      </c>
      <c r="E62" s="20">
        <v>0</v>
      </c>
      <c r="F62" s="52">
        <v>0</v>
      </c>
      <c r="G62" s="52">
        <v>0</v>
      </c>
      <c r="H62" s="52">
        <v>0</v>
      </c>
      <c r="I62" s="20">
        <v>0</v>
      </c>
      <c r="J62" s="38">
        <f>SUM(B62:I62)</f>
        <v>0</v>
      </c>
    </row>
    <row r="63" spans="1:10" ht="18.75" customHeight="1">
      <c r="A63" s="12" t="s">
        <v>65</v>
      </c>
      <c r="B63" s="52">
        <v>0</v>
      </c>
      <c r="C63" s="52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38">
        <f t="shared" si="9"/>
        <v>0</v>
      </c>
    </row>
    <row r="64" spans="1:10" ht="18.75" customHeight="1">
      <c r="A64" s="16" t="s">
        <v>101</v>
      </c>
      <c r="B64" s="52">
        <f>SUM(B65:B85)</f>
        <v>0</v>
      </c>
      <c r="C64" s="52">
        <f t="shared" ref="C64:I64" si="16">SUM(C65:C85)</f>
        <v>-202.91</v>
      </c>
      <c r="D64" s="52">
        <f t="shared" si="16"/>
        <v>-1091.3599999999999</v>
      </c>
      <c r="E64" s="52">
        <f t="shared" si="16"/>
        <v>-712289.83</v>
      </c>
      <c r="F64" s="52">
        <f t="shared" si="16"/>
        <v>-1483.3</v>
      </c>
      <c r="G64" s="52">
        <f t="shared" si="16"/>
        <v>-380.65</v>
      </c>
      <c r="H64" s="52">
        <f t="shared" si="16"/>
        <v>-23.61</v>
      </c>
      <c r="I64" s="52">
        <f t="shared" si="16"/>
        <v>0</v>
      </c>
      <c r="J64" s="38">
        <f t="shared" si="9"/>
        <v>-715471.66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9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-710000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7">SUM(B77:I77)</f>
        <v>-710000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99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102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109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105</v>
      </c>
      <c r="B89" s="25">
        <f t="shared" ref="B89:I89" si="18">+B90+B91</f>
        <v>705340.62</v>
      </c>
      <c r="C89" s="25">
        <f t="shared" si="18"/>
        <v>995579.43</v>
      </c>
      <c r="D89" s="25">
        <f t="shared" si="18"/>
        <v>1089277.3199999998</v>
      </c>
      <c r="E89" s="25">
        <f t="shared" si="18"/>
        <v>73867.730000000069</v>
      </c>
      <c r="F89" s="25">
        <f t="shared" si="18"/>
        <v>559895.44999999995</v>
      </c>
      <c r="G89" s="25">
        <f t="shared" si="18"/>
        <v>1018183.61</v>
      </c>
      <c r="H89" s="25">
        <f t="shared" si="18"/>
        <v>1319045</v>
      </c>
      <c r="I89" s="25">
        <f t="shared" si="18"/>
        <v>556456.22999999986</v>
      </c>
      <c r="J89" s="53">
        <f>SUM(B89:I89)</f>
        <v>6317645.3899999997</v>
      </c>
    </row>
    <row r="90" spans="1:10" ht="18.75" customHeight="1">
      <c r="A90" s="16" t="s">
        <v>104</v>
      </c>
      <c r="B90" s="25">
        <f t="shared" ref="B90:I90" si="19">+B44+B57+B64+B86</f>
        <v>690369.5</v>
      </c>
      <c r="C90" s="25">
        <f t="shared" si="19"/>
        <v>975215.96000000008</v>
      </c>
      <c r="D90" s="25">
        <f t="shared" si="19"/>
        <v>1068935.5499999998</v>
      </c>
      <c r="E90" s="25">
        <f t="shared" si="19"/>
        <v>53600.070000000065</v>
      </c>
      <c r="F90" s="25">
        <f t="shared" si="19"/>
        <v>540623.44999999995</v>
      </c>
      <c r="G90" s="25">
        <f t="shared" si="19"/>
        <v>1000226.58</v>
      </c>
      <c r="H90" s="25">
        <f t="shared" si="19"/>
        <v>1293879.51</v>
      </c>
      <c r="I90" s="25">
        <f t="shared" si="19"/>
        <v>543112.77999999991</v>
      </c>
      <c r="J90" s="53">
        <f>SUM(B90:I90)</f>
        <v>6165963.4000000004</v>
      </c>
    </row>
    <row r="91" spans="1:10" ht="18.75" customHeight="1">
      <c r="A91" s="16" t="s">
        <v>108</v>
      </c>
      <c r="B91" s="25">
        <f t="shared" ref="B91:I91" si="20">IF(+B52+B87+B92&lt;0,0,(B52+B87+B92))</f>
        <v>14971.12</v>
      </c>
      <c r="C91" s="25">
        <f t="shared" si="20"/>
        <v>20363.47</v>
      </c>
      <c r="D91" s="25">
        <f t="shared" si="20"/>
        <v>20341.77</v>
      </c>
      <c r="E91" s="20">
        <f t="shared" si="20"/>
        <v>20267.66</v>
      </c>
      <c r="F91" s="25">
        <f t="shared" si="20"/>
        <v>19272</v>
      </c>
      <c r="G91" s="20">
        <f t="shared" si="20"/>
        <v>17957.03</v>
      </c>
      <c r="H91" s="25">
        <f t="shared" si="20"/>
        <v>25165.49</v>
      </c>
      <c r="I91" s="20">
        <f t="shared" si="20"/>
        <v>13343.45</v>
      </c>
      <c r="J91" s="53">
        <f>SUM(B91:I91)</f>
        <v>151681.99000000002</v>
      </c>
    </row>
    <row r="92" spans="1:10" ht="18" customHeight="1">
      <c r="A92" s="16" t="s">
        <v>106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107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SUM(J98:J116)</f>
        <v>6317645.3600000003</v>
      </c>
    </row>
    <row r="98" spans="1:10" ht="18.75" customHeight="1">
      <c r="A98" s="27" t="s">
        <v>82</v>
      </c>
      <c r="B98" s="28">
        <v>93363.32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6" si="21">SUM(B98:I98)</f>
        <v>93363.32</v>
      </c>
    </row>
    <row r="99" spans="1:10" ht="18.75" customHeight="1">
      <c r="A99" s="27" t="s">
        <v>83</v>
      </c>
      <c r="B99" s="28">
        <v>611977.30000000005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1"/>
        <v>611977.30000000005</v>
      </c>
    </row>
    <row r="100" spans="1:10" ht="18.75" customHeight="1">
      <c r="A100" s="27" t="s">
        <v>84</v>
      </c>
      <c r="B100" s="44">
        <v>0</v>
      </c>
      <c r="C100" s="28">
        <f>+C89</f>
        <v>995579.43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1"/>
        <v>995579.43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1089277.3199999998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1"/>
        <v>1089277.3199999998</v>
      </c>
    </row>
    <row r="102" spans="1:10" ht="18.75" customHeight="1">
      <c r="A102" s="27" t="s">
        <v>117</v>
      </c>
      <c r="B102" s="44">
        <v>0</v>
      </c>
      <c r="C102" s="44">
        <v>0</v>
      </c>
      <c r="D102" s="44">
        <v>0</v>
      </c>
      <c r="E102" s="28">
        <v>4191.5200000000004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1"/>
        <v>4191.5200000000004</v>
      </c>
    </row>
    <row r="103" spans="1:10" ht="18.75" customHeight="1">
      <c r="A103" s="27" t="s">
        <v>118</v>
      </c>
      <c r="B103" s="44">
        <v>0</v>
      </c>
      <c r="C103" s="44">
        <v>0</v>
      </c>
      <c r="D103" s="44">
        <v>0</v>
      </c>
      <c r="E103" s="28">
        <v>68931.149999999994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1"/>
        <v>68931.149999999994</v>
      </c>
    </row>
    <row r="104" spans="1:10" ht="18.75" customHeight="1">
      <c r="A104" s="27" t="s">
        <v>119</v>
      </c>
      <c r="B104" s="44">
        <v>0</v>
      </c>
      <c r="C104" s="44">
        <v>0</v>
      </c>
      <c r="D104" s="44">
        <v>0</v>
      </c>
      <c r="E104" s="28">
        <v>745.04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1"/>
        <v>745.04</v>
      </c>
    </row>
    <row r="105" spans="1:10" ht="18.75" customHeight="1">
      <c r="A105" s="27" t="s">
        <v>86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559895.44999999995</v>
      </c>
      <c r="G105" s="44">
        <v>0</v>
      </c>
      <c r="H105" s="44">
        <v>0</v>
      </c>
      <c r="I105" s="44">
        <v>0</v>
      </c>
      <c r="J105" s="45">
        <f t="shared" si="21"/>
        <v>559895.44999999995</v>
      </c>
    </row>
    <row r="106" spans="1:10" ht="18.75" customHeight="1">
      <c r="A106" s="27" t="s">
        <v>87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130046.65</v>
      </c>
      <c r="H106" s="44">
        <v>0</v>
      </c>
      <c r="I106" s="44">
        <v>0</v>
      </c>
      <c r="J106" s="45">
        <f t="shared" si="21"/>
        <v>130046.65</v>
      </c>
    </row>
    <row r="107" spans="1:10" ht="18.75" customHeight="1">
      <c r="A107" s="27" t="s">
        <v>88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176472.77</v>
      </c>
      <c r="H107" s="44">
        <v>0</v>
      </c>
      <c r="I107" s="44">
        <v>0</v>
      </c>
      <c r="J107" s="45">
        <f t="shared" si="21"/>
        <v>176472.77</v>
      </c>
    </row>
    <row r="108" spans="1:10" ht="18.75" customHeight="1">
      <c r="A108" s="27" t="s">
        <v>89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248276.08</v>
      </c>
      <c r="H108" s="44">
        <v>0</v>
      </c>
      <c r="I108" s="44">
        <v>0</v>
      </c>
      <c r="J108" s="45">
        <f t="shared" si="21"/>
        <v>248276.08</v>
      </c>
    </row>
    <row r="109" spans="1:10" ht="18.75" customHeight="1">
      <c r="A109" s="27" t="s">
        <v>90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463388.11</v>
      </c>
      <c r="H109" s="44">
        <v>0</v>
      </c>
      <c r="I109" s="44">
        <v>0</v>
      </c>
      <c r="J109" s="45">
        <f t="shared" si="21"/>
        <v>463388.11</v>
      </c>
    </row>
    <row r="110" spans="1:10" ht="18.75" customHeight="1">
      <c r="A110" s="27" t="s">
        <v>91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398313.86</v>
      </c>
      <c r="I110" s="44">
        <v>0</v>
      </c>
      <c r="J110" s="45">
        <f t="shared" si="21"/>
        <v>398313.86</v>
      </c>
    </row>
    <row r="111" spans="1:10" ht="18.75" customHeight="1">
      <c r="A111" s="27" t="s">
        <v>92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33722.33</v>
      </c>
      <c r="I111" s="44">
        <v>0</v>
      </c>
      <c r="J111" s="45">
        <f t="shared" si="21"/>
        <v>33722.33</v>
      </c>
    </row>
    <row r="112" spans="1:10" ht="18.75" customHeight="1">
      <c r="A112" s="27" t="s">
        <v>93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214794.34</v>
      </c>
      <c r="I112" s="44">
        <v>0</v>
      </c>
      <c r="J112" s="45">
        <f t="shared" si="21"/>
        <v>214794.34</v>
      </c>
    </row>
    <row r="113" spans="1:10" ht="18.75" customHeight="1">
      <c r="A113" s="27" t="s">
        <v>94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167721.64000000001</v>
      </c>
      <c r="I113" s="44">
        <v>0</v>
      </c>
      <c r="J113" s="45">
        <f t="shared" si="21"/>
        <v>167721.64000000001</v>
      </c>
    </row>
    <row r="114" spans="1:10" ht="18.75" customHeight="1">
      <c r="A114" s="27" t="s">
        <v>95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504492.83</v>
      </c>
      <c r="I114" s="44">
        <v>0</v>
      </c>
      <c r="J114" s="45">
        <f t="shared" si="21"/>
        <v>504492.83</v>
      </c>
    </row>
    <row r="115" spans="1:10" ht="18.75" customHeight="1">
      <c r="A115" s="27" t="s">
        <v>115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203816.42</v>
      </c>
      <c r="J115" s="45">
        <f t="shared" si="21"/>
        <v>203816.42</v>
      </c>
    </row>
    <row r="116" spans="1:10" ht="18.75" customHeight="1">
      <c r="A116" s="29" t="s">
        <v>116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352639.8</v>
      </c>
      <c r="J116" s="48">
        <f t="shared" si="21"/>
        <v>352639.8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2013-11-06T18:44:59Z</dcterms:modified>
</cp:coreProperties>
</file>