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6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 s="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0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I8" l="1"/>
  <c r="I7" s="1"/>
  <c r="I45" s="1"/>
  <c r="I44" s="1"/>
  <c r="I43" s="1"/>
  <c r="G8"/>
  <c r="G7" s="1"/>
  <c r="G45" s="1"/>
  <c r="G44" s="1"/>
  <c r="E8"/>
  <c r="E7" s="1"/>
  <c r="E45" s="1"/>
  <c r="E44" s="1"/>
  <c r="C8"/>
  <c r="C7" s="1"/>
  <c r="H8"/>
  <c r="H7" s="1"/>
  <c r="H45" s="1"/>
  <c r="H44" s="1"/>
  <c r="H90" s="1"/>
  <c r="H89" s="1"/>
  <c r="F8"/>
  <c r="F7" s="1"/>
  <c r="F45" s="1"/>
  <c r="F44" s="1"/>
  <c r="D8"/>
  <c r="D7" s="1"/>
  <c r="D45" s="1"/>
  <c r="D44" s="1"/>
  <c r="D90" s="1"/>
  <c r="D89" s="1"/>
  <c r="D101" s="1"/>
  <c r="J101" s="1"/>
  <c r="B8"/>
  <c r="C56"/>
  <c r="H56"/>
  <c r="D56"/>
  <c r="I56"/>
  <c r="G56"/>
  <c r="F56"/>
  <c r="E56"/>
  <c r="J64"/>
  <c r="J57"/>
  <c r="B56"/>
  <c r="H43"/>
  <c r="F43"/>
  <c r="F90"/>
  <c r="F89" s="1"/>
  <c r="F106" s="1"/>
  <c r="J106" s="1"/>
  <c r="D43"/>
  <c r="J8"/>
  <c r="J7" s="1"/>
  <c r="B7"/>
  <c r="B45" s="1"/>
  <c r="I90"/>
  <c r="I89" s="1"/>
  <c r="G90"/>
  <c r="G89" s="1"/>
  <c r="G43"/>
  <c r="E48"/>
  <c r="J48" s="1"/>
  <c r="C45"/>
  <c r="C46"/>
  <c r="J46" s="1"/>
  <c r="J9"/>
  <c r="J56" l="1"/>
  <c r="C44"/>
  <c r="E90"/>
  <c r="E89" s="1"/>
  <c r="E43"/>
  <c r="J45"/>
  <c r="J44" s="1"/>
  <c r="B44"/>
  <c r="B43" l="1"/>
  <c r="J43" s="1"/>
  <c r="B90"/>
  <c r="C90"/>
  <c r="C89" s="1"/>
  <c r="C100" s="1"/>
  <c r="J100" s="1"/>
  <c r="J97" s="1"/>
  <c r="C43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<sst xmlns="http://schemas.openxmlformats.org/spreadsheetml/2006/main" count="123" uniqueCount="123">
  <si>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</si>
  <si>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</si>
  <si>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</si>
  <si>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</si>
  <si>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</si>
  <si>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</si>
  <si>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</si>
  <si>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</si>
  <si>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</si>
  <si>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</si>
  <si>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</si>
  <si>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</si>
  <si>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</si>
  <si>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</si>
  <si>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</si>
  <si>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</si>
  <si>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</si>
  <si>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</si>
  <si>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</si>
  <si>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</si>
  <si>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</si>
  <si>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</si>
  <si>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</si>
  <si>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</si>
  <si>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</si>
  <si>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</si>
  <si>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</si>
  <si>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</si>
  <si>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</si>
  <si>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</si>
  <si>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</si>
  <si>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</si>
  <si>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</si>
  <si>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</si>
  <si>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</si>
  <si>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</si>
  <si>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</si>
  <si>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</si>
  <si>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</si>
  <si>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</si>
  <si>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</si>
  <si>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</si>
  <si>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</si>
  <si>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</si>
  <si>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</si>
  <si>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</si>
  <si>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</si>
  <si>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</si>
  <si>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</si>
  <si>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</si>
  <si>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</si>
  <si>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</si>
  <si>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</si>
  <si>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</si>
  <si>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</si>
  <si>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</si>
  <si>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</si>
  <si>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</si>
  <si>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</si>
  <si>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</si>
  <si>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</si>
  <si>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</si>
  <si>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</si>
  <si>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</si>
  <si>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</si>
  <si>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</si>
  <si>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</si>
  <si>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</si>
  <si>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</si>
  <si>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</si>
  <si>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</si>
  <si>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</si>
  <si>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</si>
  <si>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</si>
  <si>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</si>
  <si>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</si>
  <si>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</si>
  <si>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</si>
  <si>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</si>
  <si>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</si>
  <si>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</si>
  <si>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</si>
  <si>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</si>
  <si>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</si>
  <si>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</si>
  <si>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</si>
  <si>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</si>
  <si>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</si>
  <si>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</si>
  <si>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</si>
  <si>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</si>
  <si>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</si>
  <si>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</si>
  <si>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</si>
  <si>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</si>
  <si>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</si>
  <si>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</si>
  <si>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</si>
  <si>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</si>
  <si>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</si>
  <si>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</si>
  <si>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</si>
  <si>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</si>
  <si>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</si>
  <si>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</si>
  <si>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</si>
  <si>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</si>
  <si>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</si>
  <si>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</si>
  <si>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</si>
  <si>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</si>
  <si>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</si>
  <si>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</si>
  <si>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</si>
  <si>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</si>
  <si>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</si>
  <si>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</si>
  <si>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</si>
  <si>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03/10/13 - VENCIMENTO 10/10/13</t>
  </si>
  <si>
    <t>8.19. Viação Gato Preto Ltda.</t>
  </si>
  <si>
    <t>8.20. Transpass Transp. de Pass. Ltda</t>
  </si>
  <si>
    <t>6.3. Revisão de Remuneração pelo Transporte Coletivo (1)</t>
  </si>
  <si>
    <t>Nota: (1) Revisão da tarifa de remuneração em função da desoneração da folha de pagamento e PIS/COFINS e do reajuste contratual pela cesta de índices. - Período de 11 a 17/09/13.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</si>
</sst>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/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>
      <c r="A2" s="58" t="s">
        <v>118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59" t="s">
        <v>17</v>
      </c>
      <c r="B4" s="60" t="s">
        <v>32</v>
      </c>
      <c r="C4" s="61"/>
      <c r="D4" s="61"/>
      <c r="E4" s="61"/>
      <c r="F4" s="61"/>
      <c r="G4" s="61"/>
      <c r="H4" s="61"/>
      <c r="I4" s="62"/>
      <c r="J4" s="63" t="s">
        <v>18</v>
      </c>
    </row>
    <row r="5" spans="1:10" ht="38.25">
      <c r="A5" s="59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59"/>
    </row>
    <row r="6" spans="1:10" ht="18.75" customHeight="1">
      <c r="A6" s="5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59"/>
    </row>
    <row r="7" spans="1:10" ht="17.25" customHeight="1">
      <c r="A7" s="8" t="s">
        <v>33</v>
      </c>
      <c r="B7" s="9">
        <f t="shared" ref="B7:J7" si="0">+B8+B16+B20+B23</f>
        <v>598881</v>
      </c>
      <c r="C7" s="9">
        <f t="shared" si="0"/>
        <v>747384</v>
      </c>
      <c r="D7" s="9">
        <f t="shared" si="0"/>
        <v>693690</v>
      </c>
      <c r="E7" s="9">
        <f t="shared" si="0"/>
        <v>503218</v>
      </c>
      <c r="F7" s="9">
        <f t="shared" si="0"/>
        <v>525505</v>
      </c>
      <c r="G7" s="9">
        <f t="shared" si="0"/>
        <v>782538</v>
      </c>
      <c r="H7" s="9">
        <f t="shared" si="0"/>
        <v>1208470</v>
      </c>
      <c r="I7" s="9">
        <f t="shared" si="0"/>
        <v>551146</v>
      </c>
      <c r="J7" s="9">
        <f t="shared" si="0"/>
        <v>5610832</v>
      </c>
    </row>
    <row r="8" spans="1:10" ht="17.25" customHeight="1">
      <c r="A8" s="10" t="s">
        <v>34</v>
      </c>
      <c r="B8" s="11">
        <f>B9+B12</f>
        <v>356056</v>
      </c>
      <c r="C8" s="11">
        <f t="shared" ref="C8:I8" si="1">C9+C12</f>
        <v>458131</v>
      </c>
      <c r="D8" s="11">
        <f t="shared" si="1"/>
        <v>406316</v>
      </c>
      <c r="E8" s="11">
        <f t="shared" si="1"/>
        <v>284091</v>
      </c>
      <c r="F8" s="11">
        <f t="shared" si="1"/>
        <v>311990</v>
      </c>
      <c r="G8" s="11">
        <f t="shared" si="1"/>
        <v>440313</v>
      </c>
      <c r="H8" s="11">
        <f t="shared" si="1"/>
        <v>654660</v>
      </c>
      <c r="I8" s="11">
        <f t="shared" si="1"/>
        <v>337182</v>
      </c>
      <c r="J8" s="11">
        <f t="shared" ref="J8:J23" si="2">SUM(B8:I8)</f>
        <v>3248739</v>
      </c>
    </row>
    <row r="9" spans="1:10" ht="17.25" customHeight="1">
      <c r="A9" s="15" t="s">
        <v>19</v>
      </c>
      <c r="B9" s="13">
        <f>+B10+B11</f>
        <v>42419</v>
      </c>
      <c r="C9" s="13">
        <f t="shared" ref="C9:I9" si="3">+C10+C11</f>
        <v>57601</v>
      </c>
      <c r="D9" s="13">
        <f t="shared" si="3"/>
        <v>48167</v>
      </c>
      <c r="E9" s="13">
        <f t="shared" si="3"/>
        <v>33384</v>
      </c>
      <c r="F9" s="13">
        <f t="shared" si="3"/>
        <v>36687</v>
      </c>
      <c r="G9" s="13">
        <f t="shared" si="3"/>
        <v>45939</v>
      </c>
      <c r="H9" s="13">
        <f t="shared" si="3"/>
        <v>53617</v>
      </c>
      <c r="I9" s="13">
        <f t="shared" si="3"/>
        <v>50134</v>
      </c>
      <c r="J9" s="11">
        <f t="shared" si="2"/>
        <v>367948</v>
      </c>
    </row>
    <row r="10" spans="1:10" ht="17.25" customHeight="1">
      <c r="A10" s="31" t="s">
        <v>20</v>
      </c>
      <c r="B10" s="13">
        <v>42419</v>
      </c>
      <c r="C10" s="13">
        <v>57601</v>
      </c>
      <c r="D10" s="13">
        <v>48167</v>
      </c>
      <c r="E10" s="13">
        <v>33384</v>
      </c>
      <c r="F10" s="13">
        <v>36687</v>
      </c>
      <c r="G10" s="13">
        <v>45939</v>
      </c>
      <c r="H10" s="13">
        <v>53617</v>
      </c>
      <c r="I10" s="13">
        <v>50134</v>
      </c>
      <c r="J10" s="11">
        <f>SUM(B10:I10)</f>
        <v>367948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313637</v>
      </c>
      <c r="C12" s="17">
        <f t="shared" si="4"/>
        <v>400530</v>
      </c>
      <c r="D12" s="17">
        <f t="shared" si="4"/>
        <v>358149</v>
      </c>
      <c r="E12" s="17">
        <f t="shared" si="4"/>
        <v>250707</v>
      </c>
      <c r="F12" s="17">
        <f t="shared" si="4"/>
        <v>275303</v>
      </c>
      <c r="G12" s="17">
        <f t="shared" si="4"/>
        <v>394374</v>
      </c>
      <c r="H12" s="17">
        <f t="shared" si="4"/>
        <v>601043</v>
      </c>
      <c r="I12" s="17">
        <f t="shared" si="4"/>
        <v>287048</v>
      </c>
      <c r="J12" s="11">
        <f t="shared" si="2"/>
        <v>2880791</v>
      </c>
    </row>
    <row r="13" spans="1:10" ht="17.25" customHeight="1">
      <c r="A13" s="14" t="s">
        <v>22</v>
      </c>
      <c r="B13" s="13">
        <v>124612</v>
      </c>
      <c r="C13" s="13">
        <v>171477</v>
      </c>
      <c r="D13" s="13">
        <v>159872</v>
      </c>
      <c r="E13" s="13">
        <v>114481</v>
      </c>
      <c r="F13" s="13">
        <v>120941</v>
      </c>
      <c r="G13" s="13">
        <v>172657</v>
      </c>
      <c r="H13" s="13">
        <v>255190</v>
      </c>
      <c r="I13" s="13">
        <v>115980</v>
      </c>
      <c r="J13" s="11">
        <f t="shared" si="2"/>
        <v>1235210</v>
      </c>
    </row>
    <row r="14" spans="1:10" ht="17.25" customHeight="1">
      <c r="A14" s="14" t="s">
        <v>23</v>
      </c>
      <c r="B14" s="13">
        <v>139322</v>
      </c>
      <c r="C14" s="13">
        <v>158480</v>
      </c>
      <c r="D14" s="13">
        <v>140590</v>
      </c>
      <c r="E14" s="13">
        <v>95830</v>
      </c>
      <c r="F14" s="13">
        <v>113596</v>
      </c>
      <c r="G14" s="13">
        <v>163625</v>
      </c>
      <c r="H14" s="13">
        <v>268708</v>
      </c>
      <c r="I14" s="13">
        <v>124683</v>
      </c>
      <c r="J14" s="11">
        <f t="shared" si="2"/>
        <v>1204834</v>
      </c>
    </row>
    <row r="15" spans="1:10" ht="17.25" customHeight="1">
      <c r="A15" s="14" t="s">
        <v>24</v>
      </c>
      <c r="B15" s="13">
        <v>49703</v>
      </c>
      <c r="C15" s="13">
        <v>70573</v>
      </c>
      <c r="D15" s="13">
        <v>57687</v>
      </c>
      <c r="E15" s="13">
        <v>40396</v>
      </c>
      <c r="F15" s="13">
        <v>40766</v>
      </c>
      <c r="G15" s="13">
        <v>58092</v>
      </c>
      <c r="H15" s="13">
        <v>77145</v>
      </c>
      <c r="I15" s="13">
        <v>46385</v>
      </c>
      <c r="J15" s="11">
        <f t="shared" si="2"/>
        <v>440747</v>
      </c>
    </row>
    <row r="16" spans="1:10" ht="17.25" customHeight="1">
      <c r="A16" s="16" t="s">
        <v>25</v>
      </c>
      <c r="B16" s="11">
        <f>+B17+B18+B19</f>
        <v>203862</v>
      </c>
      <c r="C16" s="11">
        <f t="shared" ref="C16:I16" si="5">+C17+C18+C19</f>
        <v>229381</v>
      </c>
      <c r="D16" s="11">
        <f t="shared" si="5"/>
        <v>219871</v>
      </c>
      <c r="E16" s="11">
        <f t="shared" si="5"/>
        <v>166267</v>
      </c>
      <c r="F16" s="11">
        <f t="shared" si="5"/>
        <v>170346</v>
      </c>
      <c r="G16" s="11">
        <f t="shared" si="5"/>
        <v>286948</v>
      </c>
      <c r="H16" s="11">
        <f t="shared" si="5"/>
        <v>493137</v>
      </c>
      <c r="I16" s="11">
        <f t="shared" si="5"/>
        <v>175036</v>
      </c>
      <c r="J16" s="11">
        <f t="shared" si="2"/>
        <v>1944848</v>
      </c>
    </row>
    <row r="17" spans="1:10" ht="17.25" customHeight="1">
      <c r="A17" s="12" t="s">
        <v>26</v>
      </c>
      <c r="B17" s="13">
        <v>92787</v>
      </c>
      <c r="C17" s="13">
        <v>116523</v>
      </c>
      <c r="D17" s="13">
        <v>113527</v>
      </c>
      <c r="E17" s="13">
        <v>85855</v>
      </c>
      <c r="F17" s="13">
        <v>86862</v>
      </c>
      <c r="G17" s="13">
        <v>145123</v>
      </c>
      <c r="H17" s="13">
        <v>236664</v>
      </c>
      <c r="I17" s="13">
        <v>87936</v>
      </c>
      <c r="J17" s="11">
        <f t="shared" si="2"/>
        <v>965277</v>
      </c>
    </row>
    <row r="18" spans="1:10" ht="17.25" customHeight="1">
      <c r="A18" s="12" t="s">
        <v>27</v>
      </c>
      <c r="B18" s="13">
        <v>83511</v>
      </c>
      <c r="C18" s="13">
        <v>80314</v>
      </c>
      <c r="D18" s="13">
        <v>76794</v>
      </c>
      <c r="E18" s="13">
        <v>57631</v>
      </c>
      <c r="F18" s="13">
        <v>63159</v>
      </c>
      <c r="G18" s="13">
        <v>107043</v>
      </c>
      <c r="H18" s="13">
        <v>203140</v>
      </c>
      <c r="I18" s="13">
        <v>65323</v>
      </c>
      <c r="J18" s="11">
        <f t="shared" si="2"/>
        <v>736915</v>
      </c>
    </row>
    <row r="19" spans="1:10" ht="17.25" customHeight="1">
      <c r="A19" s="12" t="s">
        <v>28</v>
      </c>
      <c r="B19" s="13">
        <v>27564</v>
      </c>
      <c r="C19" s="13">
        <v>32544</v>
      </c>
      <c r="D19" s="13">
        <v>29550</v>
      </c>
      <c r="E19" s="13">
        <v>22781</v>
      </c>
      <c r="F19" s="13">
        <v>20325</v>
      </c>
      <c r="G19" s="13">
        <v>34782</v>
      </c>
      <c r="H19" s="13">
        <v>53333</v>
      </c>
      <c r="I19" s="13">
        <v>21777</v>
      </c>
      <c r="J19" s="11">
        <f t="shared" si="2"/>
        <v>242656</v>
      </c>
    </row>
    <row r="20" spans="1:10" ht="17.25" customHeight="1">
      <c r="A20" s="16" t="s">
        <v>29</v>
      </c>
      <c r="B20" s="13">
        <v>38963</v>
      </c>
      <c r="C20" s="13">
        <v>59872</v>
      </c>
      <c r="D20" s="13">
        <v>67503</v>
      </c>
      <c r="E20" s="13">
        <v>52860</v>
      </c>
      <c r="F20" s="13">
        <v>43169</v>
      </c>
      <c r="G20" s="13">
        <v>55277</v>
      </c>
      <c r="H20" s="13">
        <v>60673</v>
      </c>
      <c r="I20" s="13">
        <v>30472</v>
      </c>
      <c r="J20" s="11">
        <f t="shared" si="2"/>
        <v>408789</v>
      </c>
    </row>
    <row r="21" spans="1:10" ht="17.25" customHeight="1">
      <c r="A21" s="12" t="s">
        <v>30</v>
      </c>
      <c r="B21" s="13">
        <f>ROUND(B$20*0.57,0)</f>
        <v>22209</v>
      </c>
      <c r="C21" s="13">
        <f>ROUND(C$20*0.57,0)</f>
        <v>34127</v>
      </c>
      <c r="D21" s="13">
        <f t="shared" ref="D21:I21" si="6">ROUND(D$20*0.57,0)</f>
        <v>38477</v>
      </c>
      <c r="E21" s="13">
        <f t="shared" si="6"/>
        <v>30130</v>
      </c>
      <c r="F21" s="13">
        <f t="shared" si="6"/>
        <v>24606</v>
      </c>
      <c r="G21" s="13">
        <f t="shared" si="6"/>
        <v>31508</v>
      </c>
      <c r="H21" s="13">
        <f t="shared" si="6"/>
        <v>34584</v>
      </c>
      <c r="I21" s="13">
        <f t="shared" si="6"/>
        <v>17369</v>
      </c>
      <c r="J21" s="11">
        <f t="shared" si="2"/>
        <v>233010</v>
      </c>
    </row>
    <row r="22" spans="1:10" ht="17.25" customHeight="1">
      <c r="A22" s="12" t="s">
        <v>31</v>
      </c>
      <c r="B22" s="13">
        <f>ROUND(B$20*0.43,0)</f>
        <v>16754</v>
      </c>
      <c r="C22" s="13">
        <f t="shared" ref="C22:I22" si="7">ROUND(C$20*0.43,0)</f>
        <v>25745</v>
      </c>
      <c r="D22" s="13">
        <f t="shared" si="7"/>
        <v>29026</v>
      </c>
      <c r="E22" s="13">
        <f t="shared" si="7"/>
        <v>22730</v>
      </c>
      <c r="F22" s="13">
        <f t="shared" si="7"/>
        <v>18563</v>
      </c>
      <c r="G22" s="13">
        <f t="shared" si="7"/>
        <v>23769</v>
      </c>
      <c r="H22" s="13">
        <f t="shared" si="7"/>
        <v>26089</v>
      </c>
      <c r="I22" s="13">
        <f t="shared" si="7"/>
        <v>13103</v>
      </c>
      <c r="J22" s="11">
        <f t="shared" si="2"/>
        <v>175779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8456</v>
      </c>
      <c r="J23" s="11">
        <f t="shared" si="2"/>
        <v>8456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2.7216329999999997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6998.89</v>
      </c>
      <c r="J31" s="24">
        <f t="shared" ref="J31:J69" si="9">SUM(B31:I31)</f>
        <v>6998.89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1374969.9800000002</v>
      </c>
      <c r="C43" s="23">
        <f t="shared" ref="C43:I43" si="10">+C44+C52</f>
        <v>1956195.88</v>
      </c>
      <c r="D43" s="23">
        <f t="shared" si="10"/>
        <v>1912381.25</v>
      </c>
      <c r="E43" s="23">
        <f t="shared" si="10"/>
        <v>1389842.3699999996</v>
      </c>
      <c r="F43" s="23">
        <f t="shared" si="10"/>
        <v>1247745.04</v>
      </c>
      <c r="G43" s="23">
        <f t="shared" si="10"/>
        <v>1901995.52</v>
      </c>
      <c r="H43" s="23">
        <f t="shared" si="10"/>
        <v>2528027.7100000004</v>
      </c>
      <c r="I43" s="23">
        <f t="shared" si="10"/>
        <v>1268026.6499999999</v>
      </c>
      <c r="J43" s="23">
        <f t="shared" si="9"/>
        <v>13579184.400000002</v>
      </c>
    </row>
    <row r="44" spans="1:10" ht="17.25" customHeight="1">
      <c r="A44" s="16" t="s">
        <v>52</v>
      </c>
      <c r="B44" s="24">
        <f>SUM(B45:B51)</f>
        <v>1359998.86</v>
      </c>
      <c r="C44" s="24">
        <f t="shared" ref="C44:J44" si="11">SUM(C45:C51)</f>
        <v>1935832.41</v>
      </c>
      <c r="D44" s="24">
        <f t="shared" si="11"/>
        <v>1892039.48</v>
      </c>
      <c r="E44" s="24">
        <f t="shared" si="11"/>
        <v>1369574.7099999997</v>
      </c>
      <c r="F44" s="24">
        <f t="shared" si="11"/>
        <v>1228473.04</v>
      </c>
      <c r="G44" s="24">
        <f t="shared" si="11"/>
        <v>1884038.49</v>
      </c>
      <c r="H44" s="24">
        <f t="shared" si="11"/>
        <v>2502862.2200000002</v>
      </c>
      <c r="I44" s="24">
        <f t="shared" si="11"/>
        <v>1254683.2</v>
      </c>
      <c r="J44" s="24">
        <f t="shared" si="11"/>
        <v>13427502.410000002</v>
      </c>
    </row>
    <row r="45" spans="1:10" ht="17.25" customHeight="1">
      <c r="A45" s="37" t="s">
        <v>53</v>
      </c>
      <c r="B45" s="24">
        <f t="shared" ref="B45:I45" si="12">ROUND(B26*B7,2)</f>
        <v>1359998.86</v>
      </c>
      <c r="C45" s="24">
        <f t="shared" si="12"/>
        <v>1931539.21</v>
      </c>
      <c r="D45" s="24">
        <f t="shared" si="12"/>
        <v>1892039.48</v>
      </c>
      <c r="E45" s="24">
        <f t="shared" si="12"/>
        <v>1340170.18</v>
      </c>
      <c r="F45" s="24">
        <f t="shared" si="12"/>
        <v>1228473.04</v>
      </c>
      <c r="G45" s="24">
        <f t="shared" si="12"/>
        <v>1884038.49</v>
      </c>
      <c r="H45" s="24">
        <f t="shared" si="12"/>
        <v>2502862.2200000002</v>
      </c>
      <c r="I45" s="24">
        <f t="shared" si="12"/>
        <v>1247684.31</v>
      </c>
      <c r="J45" s="24">
        <f t="shared" si="9"/>
        <v>13386805.790000001</v>
      </c>
    </row>
    <row r="46" spans="1:10" ht="17.25" customHeight="1">
      <c r="A46" s="37" t="s">
        <v>54</v>
      </c>
      <c r="B46" s="20">
        <v>0</v>
      </c>
      <c r="C46" s="24">
        <f>ROUND(C27*C7,2)</f>
        <v>4293.2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4293.2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40173.4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40173.4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-10768.87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-10768.87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6998.89</v>
      </c>
      <c r="J49" s="24">
        <f>SUM(B49:I49)</f>
        <v>6998.89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-272406.52</v>
      </c>
      <c r="C56" s="38">
        <f t="shared" si="13"/>
        <v>-202085.91</v>
      </c>
      <c r="D56" s="38">
        <f t="shared" si="13"/>
        <v>-195974.72</v>
      </c>
      <c r="E56" s="38">
        <f t="shared" si="13"/>
        <v>-272018.99</v>
      </c>
      <c r="F56" s="38">
        <f t="shared" si="13"/>
        <v>-256134.56999999998</v>
      </c>
      <c r="G56" s="38">
        <f t="shared" si="13"/>
        <v>-283973.59000000003</v>
      </c>
      <c r="H56" s="38">
        <f t="shared" si="13"/>
        <v>-273902.8</v>
      </c>
      <c r="I56" s="38">
        <f t="shared" si="13"/>
        <v>-163067.81</v>
      </c>
      <c r="J56" s="38">
        <f t="shared" si="9"/>
        <v>-1919564.9100000001</v>
      </c>
    </row>
    <row r="57" spans="1:10" ht="18.75" customHeight="1">
      <c r="A57" s="16" t="s">
        <v>99</v>
      </c>
      <c r="B57" s="38">
        <f t="shared" ref="B57:I57" si="14">B58+B59+B60+B61+B62+B63</f>
        <v>-259570.97</v>
      </c>
      <c r="C57" s="38">
        <f t="shared" si="14"/>
        <v>-183249.91</v>
      </c>
      <c r="D57" s="38">
        <f t="shared" si="14"/>
        <v>-177268.75</v>
      </c>
      <c r="E57" s="38">
        <f t="shared" si="14"/>
        <v>-100152</v>
      </c>
      <c r="F57" s="38">
        <f t="shared" si="14"/>
        <v>-242281.49</v>
      </c>
      <c r="G57" s="38">
        <f t="shared" si="14"/>
        <v>-266618.15000000002</v>
      </c>
      <c r="H57" s="38">
        <f t="shared" si="14"/>
        <v>-248012.22999999998</v>
      </c>
      <c r="I57" s="38">
        <f t="shared" si="14"/>
        <v>-150402</v>
      </c>
      <c r="J57" s="38">
        <f t="shared" si="9"/>
        <v>-1627555.5</v>
      </c>
    </row>
    <row r="58" spans="1:10" ht="18.75" customHeight="1">
      <c r="A58" s="12" t="s">
        <v>100</v>
      </c>
      <c r="B58" s="38">
        <f>-ROUND(B9*$D$3,2)</f>
        <v>-127257</v>
      </c>
      <c r="C58" s="38">
        <f t="shared" ref="C58:I58" si="15">-ROUND(C9*$D$3,2)</f>
        <v>-172803</v>
      </c>
      <c r="D58" s="38">
        <f t="shared" si="15"/>
        <v>-144501</v>
      </c>
      <c r="E58" s="38">
        <f t="shared" si="15"/>
        <v>-100152</v>
      </c>
      <c r="F58" s="38">
        <f t="shared" si="15"/>
        <v>-110061</v>
      </c>
      <c r="G58" s="38">
        <f t="shared" si="15"/>
        <v>-137817</v>
      </c>
      <c r="H58" s="38">
        <f t="shared" si="15"/>
        <v>-160851</v>
      </c>
      <c r="I58" s="38">
        <f t="shared" si="15"/>
        <v>-150402</v>
      </c>
      <c r="J58" s="38">
        <f t="shared" si="9"/>
        <v>-1103844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1">
        <v>-2544</v>
      </c>
      <c r="C60" s="51">
        <v>-1275</v>
      </c>
      <c r="D60" s="51">
        <v>-912</v>
      </c>
      <c r="E60" s="20">
        <v>0</v>
      </c>
      <c r="F60" s="51">
        <v>-2076</v>
      </c>
      <c r="G60" s="51">
        <v>-603</v>
      </c>
      <c r="H60" s="51">
        <v>-630</v>
      </c>
      <c r="I60" s="20">
        <v>0</v>
      </c>
      <c r="J60" s="38">
        <f t="shared" si="9"/>
        <v>-8040</v>
      </c>
    </row>
    <row r="61" spans="1:10" ht="18.75" customHeight="1">
      <c r="A61" s="12" t="s">
        <v>64</v>
      </c>
      <c r="B61" s="51">
        <v>-1290</v>
      </c>
      <c r="C61" s="51">
        <v>-822</v>
      </c>
      <c r="D61" s="51">
        <v>-348</v>
      </c>
      <c r="E61" s="20">
        <v>0</v>
      </c>
      <c r="F61" s="51">
        <v>-792</v>
      </c>
      <c r="G61" s="51">
        <v>-75</v>
      </c>
      <c r="H61" s="51">
        <v>-60</v>
      </c>
      <c r="I61" s="20">
        <v>0</v>
      </c>
      <c r="J61" s="38">
        <f t="shared" si="9"/>
        <v>-3387</v>
      </c>
    </row>
    <row r="62" spans="1:10" ht="18.75" customHeight="1">
      <c r="A62" s="12" t="s">
        <v>65</v>
      </c>
      <c r="B62" s="51">
        <v>-128367.97</v>
      </c>
      <c r="C62" s="51">
        <v>-8265.91</v>
      </c>
      <c r="D62" s="51">
        <v>-31479.75</v>
      </c>
      <c r="E62" s="20">
        <v>0</v>
      </c>
      <c r="F62" s="51">
        <v>-129156.49</v>
      </c>
      <c r="G62" s="51">
        <v>-128123.15</v>
      </c>
      <c r="H62" s="51">
        <v>-86471.23</v>
      </c>
      <c r="I62" s="20">
        <v>0</v>
      </c>
      <c r="J62" s="38">
        <f>SUM(B62:I62)</f>
        <v>-511864.5</v>
      </c>
    </row>
    <row r="63" spans="1:10" ht="18.75" customHeight="1">
      <c r="A63" s="12" t="s">
        <v>66</v>
      </c>
      <c r="B63" s="51">
        <v>-112</v>
      </c>
      <c r="C63" s="51">
        <v>-84</v>
      </c>
      <c r="D63" s="20">
        <v>-28</v>
      </c>
      <c r="E63" s="20">
        <v>0</v>
      </c>
      <c r="F63" s="20">
        <v>-196</v>
      </c>
      <c r="G63" s="20">
        <v>0</v>
      </c>
      <c r="H63" s="20">
        <v>0</v>
      </c>
      <c r="I63" s="20">
        <v>0</v>
      </c>
      <c r="J63" s="38">
        <f t="shared" si="9"/>
        <v>-420</v>
      </c>
    </row>
    <row r="64" spans="1:10" ht="18.75" customHeight="1">
      <c r="A64" s="16" t="s">
        <v>104</v>
      </c>
      <c r="B64" s="51">
        <f>SUM(B65:B85)</f>
        <v>-12835.55</v>
      </c>
      <c r="C64" s="51">
        <f t="shared" ref="C64:I64" si="16">SUM(C65:C85)</f>
        <v>-18836</v>
      </c>
      <c r="D64" s="51">
        <f t="shared" si="16"/>
        <v>-18705.97</v>
      </c>
      <c r="E64" s="51">
        <f t="shared" si="16"/>
        <v>-110321.76999999999</v>
      </c>
      <c r="F64" s="51">
        <f t="shared" si="16"/>
        <v>-13853.08</v>
      </c>
      <c r="G64" s="51">
        <f t="shared" si="16"/>
        <v>-17355.440000000002</v>
      </c>
      <c r="H64" s="51">
        <f t="shared" si="16"/>
        <v>-25890.57</v>
      </c>
      <c r="I64" s="51">
        <f t="shared" si="16"/>
        <v>-12665.81</v>
      </c>
      <c r="J64" s="38">
        <f t="shared" si="9"/>
        <v>-230464.18999999997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9"/>
        <v>-40000</v>
      </c>
    </row>
    <row r="69" spans="1:10" ht="18.75" customHeight="1">
      <c r="A69" s="37" t="s">
        <v>71</v>
      </c>
      <c r="B69" s="38">
        <v>-12835.55</v>
      </c>
      <c r="C69" s="38">
        <v>-18633.09</v>
      </c>
      <c r="D69" s="38">
        <v>-17614.61</v>
      </c>
      <c r="E69" s="38">
        <v>-13632.06</v>
      </c>
      <c r="F69" s="38">
        <v>-12352.42</v>
      </c>
      <c r="G69" s="38">
        <v>-16974.79</v>
      </c>
      <c r="H69" s="38">
        <v>-25866.959999999999</v>
      </c>
      <c r="I69" s="38">
        <v>-12665.81</v>
      </c>
      <c r="J69" s="52">
        <f t="shared" si="9"/>
        <v>-130575.28999999998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38">
        <v>-54399.88</v>
      </c>
      <c r="F80" s="20">
        <v>0</v>
      </c>
      <c r="G80" s="20">
        <v>0</v>
      </c>
      <c r="H80" s="20">
        <v>0</v>
      </c>
      <c r="I80" s="20">
        <v>0</v>
      </c>
      <c r="J80" s="52">
        <f>SUM(B80:I80)</f>
        <v>-54399.88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38">
        <v>-61545.22</v>
      </c>
      <c r="F86" s="20">
        <v>0</v>
      </c>
      <c r="G86" s="20">
        <v>0</v>
      </c>
      <c r="H86" s="20">
        <v>0</v>
      </c>
      <c r="I86" s="20">
        <v>0</v>
      </c>
      <c r="J86" s="52">
        <f>SUM(B86:I86)</f>
        <v>-61545.22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7">+B90+B91</f>
        <v>1102563.4600000002</v>
      </c>
      <c r="C89" s="25">
        <f t="shared" si="17"/>
        <v>1754109.97</v>
      </c>
      <c r="D89" s="25">
        <f t="shared" si="17"/>
        <v>1716406.53</v>
      </c>
      <c r="E89" s="25">
        <f t="shared" si="17"/>
        <v>1117823.3799999997</v>
      </c>
      <c r="F89" s="25">
        <f t="shared" si="17"/>
        <v>991610.47000000009</v>
      </c>
      <c r="G89" s="25">
        <f t="shared" si="17"/>
        <v>1618021.93</v>
      </c>
      <c r="H89" s="25">
        <f t="shared" si="17"/>
        <v>2254124.9100000006</v>
      </c>
      <c r="I89" s="25">
        <f t="shared" si="17"/>
        <v>1104958.8399999999</v>
      </c>
      <c r="J89" s="52">
        <f>SUM(B89:I89)</f>
        <v>11659619.49</v>
      </c>
    </row>
    <row r="90" spans="1:10" ht="18.75" customHeight="1">
      <c r="A90" s="16" t="s">
        <v>107</v>
      </c>
      <c r="B90" s="25">
        <f t="shared" ref="B90:I90" si="18">+B44+B57+B64+B86</f>
        <v>1087592.3400000001</v>
      </c>
      <c r="C90" s="25">
        <f t="shared" si="18"/>
        <v>1733746.5</v>
      </c>
      <c r="D90" s="25">
        <f t="shared" si="18"/>
        <v>1696064.76</v>
      </c>
      <c r="E90" s="25">
        <f t="shared" si="18"/>
        <v>1097555.7199999997</v>
      </c>
      <c r="F90" s="25">
        <f t="shared" si="18"/>
        <v>972338.47000000009</v>
      </c>
      <c r="G90" s="25">
        <f t="shared" si="18"/>
        <v>1600064.9</v>
      </c>
      <c r="H90" s="25">
        <f t="shared" si="18"/>
        <v>2228959.4200000004</v>
      </c>
      <c r="I90" s="25">
        <f t="shared" si="18"/>
        <v>1091615.3899999999</v>
      </c>
      <c r="J90" s="52">
        <f>SUM(B90:I90)</f>
        <v>11507937.5</v>
      </c>
    </row>
    <row r="91" spans="1:10" ht="18.75" customHeight="1">
      <c r="A91" s="16" t="s">
        <v>111</v>
      </c>
      <c r="B91" s="25">
        <f t="shared" ref="B91:I91" si="19">IF(+B52+B87+B92&lt;0,0,(B52+B87+B92))</f>
        <v>14971.12</v>
      </c>
      <c r="C91" s="25">
        <f t="shared" si="19"/>
        <v>20363.47</v>
      </c>
      <c r="D91" s="25">
        <f t="shared" si="19"/>
        <v>20341.77</v>
      </c>
      <c r="E91" s="20">
        <f t="shared" si="19"/>
        <v>20267.66</v>
      </c>
      <c r="F91" s="25">
        <f t="shared" si="19"/>
        <v>19272</v>
      </c>
      <c r="G91" s="20">
        <f t="shared" si="19"/>
        <v>17957.03</v>
      </c>
      <c r="H91" s="25">
        <f t="shared" si="19"/>
        <v>25165.49</v>
      </c>
      <c r="I91" s="20">
        <f t="shared" si="19"/>
        <v>13343.45</v>
      </c>
      <c r="J91" s="52">
        <f>SUM(B91:I91)</f>
        <v>151681.99000000002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11659619.48</v>
      </c>
    </row>
    <row r="98" spans="1:10" ht="18.75" customHeight="1">
      <c r="A98" s="27" t="s">
        <v>83</v>
      </c>
      <c r="B98" s="28">
        <v>138273.44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0">SUM(B98:I98)</f>
        <v>138273.44</v>
      </c>
    </row>
    <row r="99" spans="1:10" ht="18.75" customHeight="1">
      <c r="A99" s="27" t="s">
        <v>84</v>
      </c>
      <c r="B99" s="28">
        <v>964290.02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964290.02</v>
      </c>
    </row>
    <row r="100" spans="1:10" ht="18.75" customHeight="1">
      <c r="A100" s="27" t="s">
        <v>85</v>
      </c>
      <c r="B100" s="44">
        <v>0</v>
      </c>
      <c r="C100" s="28">
        <f>+C89</f>
        <v>1754109.97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1754109.97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1716406.53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1716406.53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409388.29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409388.29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209775.59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209775.59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490757.1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490757.1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7902.4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7902.4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991610.47000000009</v>
      </c>
      <c r="G106" s="44">
        <v>0</v>
      </c>
      <c r="H106" s="44">
        <v>0</v>
      </c>
      <c r="I106" s="44">
        <v>0</v>
      </c>
      <c r="J106" s="45">
        <f t="shared" si="20"/>
        <v>991610.47000000009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205425.93</v>
      </c>
      <c r="H107" s="44">
        <v>0</v>
      </c>
      <c r="I107" s="44">
        <v>0</v>
      </c>
      <c r="J107" s="45">
        <f t="shared" si="20"/>
        <v>205425.93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287625.03999999998</v>
      </c>
      <c r="H108" s="44">
        <v>0</v>
      </c>
      <c r="I108" s="44">
        <v>0</v>
      </c>
      <c r="J108" s="45">
        <f t="shared" si="20"/>
        <v>287625.03999999998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430018.16</v>
      </c>
      <c r="H109" s="44">
        <v>0</v>
      </c>
      <c r="I109" s="44">
        <v>0</v>
      </c>
      <c r="J109" s="45">
        <f t="shared" si="20"/>
        <v>430018.16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694952.79</v>
      </c>
      <c r="H110" s="44">
        <v>0</v>
      </c>
      <c r="I110" s="44">
        <v>0</v>
      </c>
      <c r="J110" s="45">
        <f t="shared" si="20"/>
        <v>694952.79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663262.85</v>
      </c>
      <c r="I111" s="44">
        <v>0</v>
      </c>
      <c r="J111" s="45">
        <f t="shared" si="20"/>
        <v>663262.85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52423.93</v>
      </c>
      <c r="I112" s="44">
        <v>0</v>
      </c>
      <c r="J112" s="45">
        <f t="shared" si="20"/>
        <v>52423.93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363183.92</v>
      </c>
      <c r="I113" s="44">
        <v>0</v>
      </c>
      <c r="J113" s="45">
        <f t="shared" si="20"/>
        <v>363183.92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311300.39</v>
      </c>
      <c r="I114" s="44">
        <v>0</v>
      </c>
      <c r="J114" s="45">
        <f t="shared" si="20"/>
        <v>311300.39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863953.82</v>
      </c>
      <c r="I115" s="44">
        <v>0</v>
      </c>
      <c r="J115" s="45">
        <f t="shared" si="20"/>
        <v>863953.82</v>
      </c>
    </row>
    <row r="116" spans="1:10" ht="18.75" customHeight="1">
      <c r="A116" s="27" t="s">
        <v>119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380662.01</v>
      </c>
      <c r="J116" s="45">
        <f t="shared" si="20"/>
        <v>380662.01</v>
      </c>
    </row>
    <row r="117" spans="1:10" ht="18.75" customHeight="1">
      <c r="A117" s="29" t="s">
        <v>120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724296.83</v>
      </c>
      <c r="J117" s="48">
        <f t="shared" si="20"/>
        <v>724296.83</v>
      </c>
    </row>
    <row r="118" spans="1:10" ht="18.75" customHeight="1">
      <c r="A118" s="64" t="s">
        <v>122</v>
      </c>
      <c r="B118" s="55"/>
      <c r="C118" s="55"/>
      <c r="D118" s="55"/>
      <c r="E118" s="55"/>
      <c r="F118" s="55"/>
      <c r="G118" s="55"/>
      <c r="H118" s="55"/>
      <c r="I118" s="55"/>
      <c r="J118" s="56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2013-10-09T20:38:59Z</dcterms:modified>
</cp:coreProperties>
</file>