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7425" activeTab="0"/>
  </bookViews>
  <sheets>
    <sheet name="DETALHAMENTO PERMISSÃO" sheetId="1" r:id="rId1"/>
  </sheets>
  <externalReferences>
    <externalReference r:id="rId4"/>
  </externalReference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<sst xmlns="http://schemas.openxmlformats.org/spreadsheetml/2006/main" count="98" uniqueCount="98">
  <si>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DEMONSTRATIVO DE REMUNERAÇÃO DOS PERMISSIONÁRIOS</t>
  </si>
  <si>
    <t>OPERAÇÃO 01 a 30/11/13 - VENCIMENTO 08/11 a 06/12/13</t>
  </si>
  <si>
    <t>Tarifa do dia:</t>
  </si>
  <si>
    <t>DISCRIMINAÇÃO</t>
  </si>
  <si>
    <t>PERMISSIONÁRIAS</t>
  </si>
  <si>
    <t>TOTAL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</si>
  <si>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</si>
  <si>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</si>
  <si>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</si>
  <si>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</si>
  <si>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</si>
  <si>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</si>
  <si>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</si>
  <si>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</si>
  <si>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</si>
  <si>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</si>
  <si>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</si>
  <si>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</si>
  <si>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</si>
  <si>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</si>
  <si>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</si>
  <si>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</si>
  <si>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</si>
  <si>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</si>
  <si>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</si>
  <si>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</si>
  <si>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</si>
  <si>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</si>
  <si>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</si>
  <si>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</si>
  <si>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</si>
  <si>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</si>
  <si>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</si>
  <si>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</si>
  <si>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</si>
  <si>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</si>
  <si>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</si>
  <si>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</si>
  <si>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 Fatores Contratuais (01 a 10/11/13)</t>
  </si>
  <si>
    <t>2.1.  Fator de Integração</t>
  </si>
  <si>
    <t>2.2.  Fator de Gratuidade</t>
  </si>
  <si>
    <t>2.1. Fatores Contratuais (11 a 30/11/13)</t>
  </si>
  <si>
    <t>2.1.1.  Fator de Integração</t>
  </si>
  <si>
    <t>2.2.1.  Fator de Gratuidade</t>
  </si>
  <si>
    <t>4. Tarifa de Remuneração por Passageiro Transportado</t>
  </si>
  <si>
    <t>5. Remuneração Mensal de AVL (5.2)</t>
  </si>
  <si>
    <t>5.1.  Quantidade de AVL's Validados no Mês</t>
  </si>
  <si>
    <t>5.2.  Remuneração por AVL</t>
  </si>
  <si>
    <t>6. Remuneração Bruta do Operador pelo Transporte Coletivo (6.1. + 6.2.)</t>
  </si>
  <si>
    <t>6.1.  Pelo Transporte de Passageiros  (4.1. x 1.)</t>
  </si>
  <si>
    <t>6.2. Remuneração de AVL (5.)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</si>
  <si>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</si>
  <si>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</si>
  <si>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</si>
  <si>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</si>
  <si>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</si>
  <si>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</si>
  <si>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</si>
  <si>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</si>
  <si>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</si>
  <si>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</si>
  <si>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7.3. Revisão de Remuneração pelo Transporte Coletivo (1)</t>
  </si>
  <si>
    <t>8. Remuneração Líquida a Pagar aos Permissionários (6. + 7.)</t>
  </si>
  <si>
    <t>9. Distribuição da Remuneração entre as Cooperativas e Cooperados</t>
  </si>
  <si>
    <t>9.1. Fênix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</si>
  <si>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</si>
  <si>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</si>
  <si>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</si>
  <si>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</si>
  <si>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</si>
  <si>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</si>
  <si>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</si>
  <si>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</si>
  <si>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9.10. Coopertranse</t>
  </si>
  <si>
    <t>9.11. Cooperpam</t>
  </si>
  <si>
    <t>9.12. Cooperlider</t>
  </si>
  <si>
    <t>9.13. Cooperalfa</t>
  </si>
  <si>
    <t>9.14. Unicoopers</t>
  </si>
  <si>
    <t>9.15. Parcela de remuneração repassada diretamente ao cooperado.</t>
  </si>
  <si>
    <t>10. Tarifa de Remuneração Líquida Por Passageiro (2)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</si>
  <si>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</si>
  <si>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</si>
  <si>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</si>
  <si>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</si>
  <si>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</si>
  <si>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</si>
  <si>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</si>
  <si>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</si>
  <si>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</si>
  <si>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</si>
  <si>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</si>
  <si>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</si>
  <si>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</si>
  <si>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</si>
  <si>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 xml:space="preserve">            (2) Tarifa de remuneração líquida de cada cooperativa considerando a aplicação dos fatores de integração e de gratuidade e, também, reequilibrio interno estabelecido e informado pelo consórcio.</t>
  </si>
  <si>
    <t xml:space="preserve"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
Inclui ainda:
- Revisão de tarifa de reequilíbrio contratual período de 01 a 07/11/13  - área 4;
- Revisão de fatores de integração e de gratuidade período de 01 a 10/11/13, todas as áreas;
- Revisões de passageiros de 21 a 22/10/13 - 29.120 passageiros - área 5; mês de outubro/13 - 636.047 - todas as áreas e do período de 11 a 18/11/13 - 220.834 passageiros - todas as áreas. </t>
  </si>
  <si>
    <t>4.1.  Tarifa Média de Remuneração por Passageiro Transportado Ajustada (6.1. / 1.)</t>
  </si>
  <si>
    <t xml:space="preserve">3. Ponderação dos Fatores de Integração e de Gratuidade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</si>
</sst>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* #,##0.0000_);_(* \(#,##0.0000\);_(* &quot;-&quot;??_);_(@_)"/>
    <numFmt numFmtId="167" formatCode="_-&quot;R$&quot;\ * #,##0.0000_-;\-&quot;R$&quot;\ * #,##0.0000_-;_-&quot;R$&quot;\ * &quot;-&quot;??_-;_-@_-"/>
    <numFmt numFmtId="168" formatCode="0.000000000000"/>
    <numFmt numFmtId="169" formatCode="_-&quot;R$&quot;\ * #,##0.000000000000_-;\-&quot;R$&quot;\ * #,##0.000000000000_-;_-&quot;R$&quot;\ * &quot;-&quot;????????????_-;_-@_-"/>
    <numFmt numFmtId="170" formatCode="_(* #,##0.0000_);_(* \(#,##0.0000\);_(* &quot;-&quot;????_);_(@_)"/>
    <numFmt numFmtId="171" formatCode="_(* #,##0.000_);_(* \(#,##0.000\);_(* &quot;-&quot;??_);_(@_)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1" fontId="3" fillId="33" borderId="10" xfId="48" applyFont="1" applyFill="1" applyBorder="1" applyAlignment="1">
      <alignment horizontal="left" vertical="center"/>
      <protection/>
    </xf>
    <xf numFmtId="164" fontId="3" fillId="33" borderId="10" xfId="45" applyFont="1" applyFill="1" applyBorder="1" applyAlignment="1">
      <alignment vertical="center"/>
    </xf>
    <xf numFmtId="1" fontId="3" fillId="33" borderId="10" xfId="48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indent="1"/>
    </xf>
    <xf numFmtId="165" fontId="39" fillId="0" borderId="11" xfId="52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indent="2"/>
    </xf>
    <xf numFmtId="165" fontId="39" fillId="0" borderId="13" xfId="52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 indent="3"/>
    </xf>
    <xf numFmtId="165" fontId="39" fillId="0" borderId="13" xfId="52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horizontal="left" vertical="center" indent="4"/>
    </xf>
    <xf numFmtId="0" fontId="22" fillId="0" borderId="13" xfId="0" applyFont="1" applyFill="1" applyBorder="1" applyAlignment="1">
      <alignment horizontal="left" vertical="center" indent="3"/>
    </xf>
    <xf numFmtId="0" fontId="39" fillId="0" borderId="13" xfId="0" applyFont="1" applyFill="1" applyBorder="1" applyAlignment="1">
      <alignment horizontal="left" vertical="center" indent="2"/>
    </xf>
    <xf numFmtId="165" fontId="39" fillId="0" borderId="13" xfId="0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horizontal="left" vertical="center" indent="1"/>
    </xf>
    <xf numFmtId="0" fontId="39" fillId="0" borderId="13" xfId="0" applyFont="1" applyFill="1" applyBorder="1" applyAlignment="1">
      <alignment vertical="center"/>
    </xf>
    <xf numFmtId="43" fontId="39" fillId="0" borderId="13" xfId="52" applyFont="1" applyFill="1" applyBorder="1" applyAlignment="1">
      <alignment vertical="center"/>
    </xf>
    <xf numFmtId="43" fontId="39" fillId="0" borderId="13" xfId="45" applyNumberFormat="1" applyFont="1" applyFill="1" applyBorder="1" applyAlignment="1">
      <alignment horizontal="center" vertical="center"/>
    </xf>
    <xf numFmtId="166" fontId="39" fillId="0" borderId="13" xfId="45" applyNumberFormat="1" applyFont="1" applyFill="1" applyBorder="1" applyAlignment="1">
      <alignment horizontal="center" vertical="center"/>
    </xf>
    <xf numFmtId="166" fontId="39" fillId="0" borderId="13" xfId="52" applyNumberFormat="1" applyFont="1" applyFill="1" applyBorder="1" applyAlignment="1">
      <alignment horizontal="center" vertical="center"/>
    </xf>
    <xf numFmtId="166" fontId="39" fillId="0" borderId="13" xfId="5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7" fontId="39" fillId="0" borderId="13" xfId="45" applyNumberFormat="1" applyFont="1" applyFill="1" applyBorder="1" applyAlignment="1">
      <alignment horizontal="center" vertical="center"/>
    </xf>
    <xf numFmtId="43" fontId="39" fillId="0" borderId="13" xfId="45" applyNumberFormat="1" applyFont="1" applyFill="1" applyBorder="1" applyAlignment="1">
      <alignment vertical="center"/>
    </xf>
    <xf numFmtId="165" fontId="39" fillId="0" borderId="13" xfId="45" applyNumberFormat="1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left" vertical="center" indent="1"/>
    </xf>
    <xf numFmtId="164" fontId="39" fillId="34" borderId="13" xfId="45" applyFont="1" applyFill="1" applyBorder="1" applyAlignment="1">
      <alignment horizontal="center" vertical="center"/>
    </xf>
    <xf numFmtId="164" fontId="39" fillId="0" borderId="13" xfId="45" applyFont="1" applyFill="1" applyBorder="1" applyAlignment="1">
      <alignment horizontal="center" vertical="center"/>
    </xf>
    <xf numFmtId="43" fontId="39" fillId="0" borderId="13" xfId="52" applyFont="1" applyFill="1" applyBorder="1" applyAlignment="1">
      <alignment horizontal="center" vertical="center"/>
    </xf>
    <xf numFmtId="44" fontId="39" fillId="0" borderId="13" xfId="45" applyNumberFormat="1" applyFont="1" applyFill="1" applyBorder="1" applyAlignment="1">
      <alignment horizontal="center" vertical="center"/>
    </xf>
    <xf numFmtId="44" fontId="39" fillId="0" borderId="13" xfId="45" applyNumberFormat="1" applyFont="1" applyFill="1" applyBorder="1" applyAlignment="1">
      <alignment vertical="center"/>
    </xf>
    <xf numFmtId="43" fontId="39" fillId="0" borderId="13" xfId="52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2"/>
    </xf>
    <xf numFmtId="164" fontId="39" fillId="0" borderId="13" xfId="45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indent="2"/>
    </xf>
    <xf numFmtId="164" fontId="39" fillId="0" borderId="14" xfId="45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2"/>
    </xf>
    <xf numFmtId="43" fontId="0" fillId="0" borderId="13" xfId="45" applyNumberFormat="1" applyFont="1" applyBorder="1" applyAlignment="1">
      <alignment vertical="center"/>
    </xf>
    <xf numFmtId="43" fontId="0" fillId="0" borderId="13" xfId="45" applyNumberFormat="1" applyFont="1" applyFill="1" applyBorder="1" applyAlignment="1">
      <alignment vertical="center"/>
    </xf>
    <xf numFmtId="43" fontId="39" fillId="0" borderId="13" xfId="45" applyNumberFormat="1" applyFont="1" applyBorder="1" applyAlignment="1">
      <alignment vertical="center"/>
    </xf>
    <xf numFmtId="164" fontId="39" fillId="0" borderId="13" xfId="45" applyFont="1" applyBorder="1" applyAlignment="1">
      <alignment vertical="center"/>
    </xf>
    <xf numFmtId="0" fontId="39" fillId="0" borderId="11" xfId="0" applyFont="1" applyFill="1" applyBorder="1" applyAlignment="1">
      <alignment horizontal="left" vertical="center" indent="2"/>
    </xf>
    <xf numFmtId="43" fontId="39" fillId="0" borderId="11" xfId="45" applyNumberFormat="1" applyFont="1" applyBorder="1" applyAlignment="1">
      <alignment vertical="center"/>
    </xf>
    <xf numFmtId="43" fontId="39" fillId="0" borderId="11" xfId="45" applyNumberFormat="1" applyFont="1" applyFill="1" applyBorder="1" applyAlignment="1">
      <alignment vertical="center"/>
    </xf>
    <xf numFmtId="166" fontId="39" fillId="0" borderId="13" xfId="52" applyNumberFormat="1" applyFont="1" applyBorder="1" applyAlignment="1">
      <alignment vertical="center"/>
    </xf>
    <xf numFmtId="166" fontId="39" fillId="0" borderId="14" xfId="52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vertical="center"/>
    </xf>
    <xf numFmtId="166" fontId="0" fillId="0" borderId="0" xfId="52" applyNumberFormat="1" applyFont="1" applyAlignment="1">
      <alignment/>
    </xf>
    <xf numFmtId="0" fontId="39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1697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1697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06100" y="21697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228600</xdr:colOff>
      <xdr:row>7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21525" y="1495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novembro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ISSÃO 01 a 101113"/>
      <sheetName val="PERMISSÃO 11 a 301113"/>
      <sheetName val="DETALHAMENTO PERMISSÃO"/>
      <sheetName val="PERMISSÃO 01 a 301113"/>
    </sheetNames>
    <sheetDataSet>
      <sheetData sheetId="0">
        <row r="9">
          <cell r="B9">
            <v>313865</v>
          </cell>
          <cell r="C9">
            <v>309089</v>
          </cell>
          <cell r="D9">
            <v>350372</v>
          </cell>
          <cell r="E9">
            <v>391485</v>
          </cell>
          <cell r="F9">
            <v>325987</v>
          </cell>
          <cell r="G9">
            <v>396334</v>
          </cell>
          <cell r="H9">
            <v>185894</v>
          </cell>
          <cell r="I9">
            <v>196211</v>
          </cell>
        </row>
        <row r="11">
          <cell r="B11">
            <v>0</v>
          </cell>
          <cell r="C11">
            <v>0</v>
          </cell>
          <cell r="D11">
            <v>4733</v>
          </cell>
          <cell r="E11">
            <v>0</v>
          </cell>
          <cell r="F11">
            <v>724</v>
          </cell>
          <cell r="G11">
            <v>2115</v>
          </cell>
          <cell r="H11">
            <v>794</v>
          </cell>
          <cell r="I11">
            <v>0</v>
          </cell>
        </row>
        <row r="13">
          <cell r="B13">
            <v>868004</v>
          </cell>
          <cell r="C13">
            <v>716009</v>
          </cell>
          <cell r="D13">
            <v>1184207</v>
          </cell>
          <cell r="E13">
            <v>1387533</v>
          </cell>
          <cell r="F13">
            <v>821844</v>
          </cell>
          <cell r="G13">
            <v>1410293</v>
          </cell>
          <cell r="H13">
            <v>690861</v>
          </cell>
          <cell r="I13">
            <v>470524</v>
          </cell>
        </row>
        <row r="14">
          <cell r="B14">
            <v>938831</v>
          </cell>
          <cell r="C14">
            <v>713860</v>
          </cell>
          <cell r="D14">
            <v>1240476</v>
          </cell>
          <cell r="E14">
            <v>1409721</v>
          </cell>
          <cell r="F14">
            <v>778248</v>
          </cell>
          <cell r="G14">
            <v>1403435</v>
          </cell>
          <cell r="H14">
            <v>714537</v>
          </cell>
          <cell r="I14">
            <v>503858</v>
          </cell>
        </row>
        <row r="15">
          <cell r="B15">
            <v>335422</v>
          </cell>
          <cell r="C15">
            <v>297802</v>
          </cell>
          <cell r="D15">
            <v>408295</v>
          </cell>
          <cell r="E15">
            <v>518550</v>
          </cell>
          <cell r="F15">
            <v>283814</v>
          </cell>
          <cell r="G15">
            <v>466146</v>
          </cell>
          <cell r="H15">
            <v>234182</v>
          </cell>
          <cell r="I15">
            <v>139948</v>
          </cell>
        </row>
        <row r="17">
          <cell r="B17">
            <v>672198</v>
          </cell>
          <cell r="C17">
            <v>483395</v>
          </cell>
          <cell r="D17">
            <v>610025</v>
          </cell>
          <cell r="E17">
            <v>857719</v>
          </cell>
          <cell r="F17">
            <v>600790</v>
          </cell>
          <cell r="G17">
            <v>1000110</v>
          </cell>
          <cell r="H17">
            <v>606322</v>
          </cell>
          <cell r="I17">
            <v>346296</v>
          </cell>
        </row>
        <row r="18">
          <cell r="B18">
            <v>588006</v>
          </cell>
          <cell r="C18">
            <v>350914</v>
          </cell>
          <cell r="D18">
            <v>480009</v>
          </cell>
          <cell r="E18">
            <v>664735</v>
          </cell>
          <cell r="F18">
            <v>431218</v>
          </cell>
          <cell r="G18">
            <v>768225</v>
          </cell>
          <cell r="H18">
            <v>499800</v>
          </cell>
          <cell r="I18">
            <v>287578</v>
          </cell>
        </row>
        <row r="19">
          <cell r="B19">
            <v>194618</v>
          </cell>
          <cell r="C19">
            <v>137929</v>
          </cell>
          <cell r="D19">
            <v>164455</v>
          </cell>
          <cell r="E19">
            <v>249650</v>
          </cell>
          <cell r="F19">
            <v>142830</v>
          </cell>
          <cell r="G19">
            <v>247544</v>
          </cell>
          <cell r="H19">
            <v>144193</v>
          </cell>
          <cell r="I19">
            <v>72479</v>
          </cell>
        </row>
        <row r="21">
          <cell r="B21">
            <v>306768</v>
          </cell>
          <cell r="C21">
            <v>255419</v>
          </cell>
          <cell r="D21">
            <v>401713</v>
          </cell>
          <cell r="E21">
            <v>532230</v>
          </cell>
          <cell r="F21">
            <v>301862</v>
          </cell>
          <cell r="G21">
            <v>412071</v>
          </cell>
          <cell r="H21">
            <v>185176</v>
          </cell>
          <cell r="I21">
            <v>93837</v>
          </cell>
        </row>
        <row r="22">
          <cell r="B22">
            <v>172556</v>
          </cell>
          <cell r="C22">
            <v>143672</v>
          </cell>
          <cell r="D22">
            <v>225963</v>
          </cell>
          <cell r="E22">
            <v>299381</v>
          </cell>
          <cell r="F22">
            <v>169799</v>
          </cell>
          <cell r="G22">
            <v>231790</v>
          </cell>
          <cell r="H22">
            <v>104163</v>
          </cell>
          <cell r="I22">
            <v>52782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B38">
            <v>6570011.06</v>
          </cell>
          <cell r="C38">
            <v>5041458.94</v>
          </cell>
          <cell r="D38">
            <v>7678679.43</v>
          </cell>
          <cell r="E38">
            <v>9550894.73</v>
          </cell>
          <cell r="F38">
            <v>5651224.05</v>
          </cell>
          <cell r="G38">
            <v>9765178.26</v>
          </cell>
          <cell r="H38">
            <v>5568043.29</v>
          </cell>
          <cell r="I38">
            <v>4052490.08</v>
          </cell>
        </row>
        <row r="46">
          <cell r="B46">
            <v>-214304.18</v>
          </cell>
          <cell r="C46">
            <v>-232016.08999999997</v>
          </cell>
          <cell r="D46">
            <v>-242889.48</v>
          </cell>
          <cell r="E46">
            <v>-372444.77999999997</v>
          </cell>
          <cell r="F46">
            <v>-84384.73</v>
          </cell>
          <cell r="G46">
            <v>-445452.29</v>
          </cell>
          <cell r="H46">
            <v>-277971.51999999996</v>
          </cell>
          <cell r="I46">
            <v>-112938.14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106136.21999999999</v>
          </cell>
          <cell r="C51">
            <v>80193.6</v>
          </cell>
          <cell r="D51">
            <v>117121.25999999998</v>
          </cell>
          <cell r="E51">
            <v>149638.73</v>
          </cell>
          <cell r="F51">
            <v>87791.46</v>
          </cell>
          <cell r="G51">
            <v>155038.98</v>
          </cell>
          <cell r="H51">
            <v>87526.68000000001</v>
          </cell>
          <cell r="I51">
            <v>67756.86</v>
          </cell>
        </row>
        <row r="57">
          <cell r="B57">
            <v>879221.54</v>
          </cell>
          <cell r="C57">
            <v>899702.22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2979288.9000000004</v>
          </cell>
          <cell r="C58">
            <v>1988815.7400000002</v>
          </cell>
          <cell r="D58">
            <v>0</v>
          </cell>
          <cell r="E58">
            <v>2357344.58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1337151.61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1801767.4499999997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556541.5700000001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383710.86</v>
          </cell>
          <cell r="E62">
            <v>0</v>
          </cell>
          <cell r="F62">
            <v>614838.39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1483821.9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991258.65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143076.83000000002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2368588.59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2657548.7199999997</v>
          </cell>
          <cell r="H67">
            <v>2866665.1499999994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2607243.29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944910.4599999998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1487852.4100000001</v>
          </cell>
        </row>
        <row r="71">
          <cell r="B71">
            <v>1661737.65</v>
          </cell>
          <cell r="C71">
            <v>1073851.5</v>
          </cell>
          <cell r="D71">
            <v>2436822.7600000002</v>
          </cell>
          <cell r="E71">
            <v>3178131.75</v>
          </cell>
          <cell r="F71">
            <v>1695414.7799999998</v>
          </cell>
          <cell r="G71">
            <v>3027315.93</v>
          </cell>
          <cell r="H71">
            <v>1955633.32</v>
          </cell>
          <cell r="I71">
            <v>985912.93</v>
          </cell>
        </row>
      </sheetData>
      <sheetData sheetId="1">
        <row r="9">
          <cell r="B9">
            <v>632166</v>
          </cell>
          <cell r="C9">
            <v>620897</v>
          </cell>
          <cell r="D9">
            <v>712700</v>
          </cell>
          <cell r="E9">
            <v>785876</v>
          </cell>
          <cell r="F9">
            <v>663689</v>
          </cell>
          <cell r="G9">
            <v>804644</v>
          </cell>
          <cell r="H9">
            <v>372012</v>
          </cell>
          <cell r="I9">
            <v>395441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3">
          <cell r="B13">
            <v>1878230</v>
          </cell>
          <cell r="C13">
            <v>1544120</v>
          </cell>
          <cell r="D13">
            <v>2539729</v>
          </cell>
          <cell r="E13">
            <v>2975063</v>
          </cell>
          <cell r="F13">
            <v>1794520</v>
          </cell>
          <cell r="G13">
            <v>3038123</v>
          </cell>
          <cell r="H13">
            <v>1471111</v>
          </cell>
          <cell r="I13">
            <v>1013247</v>
          </cell>
        </row>
        <row r="14">
          <cell r="B14">
            <v>1864962</v>
          </cell>
          <cell r="C14">
            <v>1400780</v>
          </cell>
          <cell r="D14">
            <v>2445838</v>
          </cell>
          <cell r="E14">
            <v>2767238</v>
          </cell>
          <cell r="F14">
            <v>1528382</v>
          </cell>
          <cell r="G14">
            <v>2769449</v>
          </cell>
          <cell r="H14">
            <v>1407503</v>
          </cell>
          <cell r="I14">
            <v>1012477</v>
          </cell>
        </row>
        <row r="15">
          <cell r="B15">
            <v>690688</v>
          </cell>
          <cell r="C15">
            <v>603353</v>
          </cell>
          <cell r="D15">
            <v>827180</v>
          </cell>
          <cell r="E15">
            <v>1057078</v>
          </cell>
          <cell r="F15">
            <v>577913</v>
          </cell>
          <cell r="G15">
            <v>955518</v>
          </cell>
          <cell r="H15">
            <v>482834</v>
          </cell>
          <cell r="I15">
            <v>290449</v>
          </cell>
        </row>
        <row r="17">
          <cell r="B17">
            <v>1465075</v>
          </cell>
          <cell r="C17">
            <v>1050782</v>
          </cell>
          <cell r="D17">
            <v>1331593</v>
          </cell>
          <cell r="E17">
            <v>1879980</v>
          </cell>
          <cell r="F17">
            <v>1255002</v>
          </cell>
          <cell r="G17">
            <v>2157851</v>
          </cell>
          <cell r="H17">
            <v>1287629</v>
          </cell>
          <cell r="I17">
            <v>743355</v>
          </cell>
        </row>
        <row r="18">
          <cell r="B18">
            <v>1149584</v>
          </cell>
          <cell r="C18">
            <v>667514</v>
          </cell>
          <cell r="D18">
            <v>878850</v>
          </cell>
          <cell r="E18">
            <v>1231734</v>
          </cell>
          <cell r="F18">
            <v>827323</v>
          </cell>
          <cell r="G18">
            <v>1469334</v>
          </cell>
          <cell r="H18">
            <v>981497</v>
          </cell>
          <cell r="I18">
            <v>571866</v>
          </cell>
        </row>
        <row r="19">
          <cell r="B19">
            <v>410603</v>
          </cell>
          <cell r="C19">
            <v>288379</v>
          </cell>
          <cell r="D19">
            <v>335453</v>
          </cell>
          <cell r="E19">
            <v>514372</v>
          </cell>
          <cell r="F19">
            <v>295727</v>
          </cell>
          <cell r="G19">
            <v>511992</v>
          </cell>
          <cell r="H19">
            <v>300132</v>
          </cell>
          <cell r="I19">
            <v>152568</v>
          </cell>
        </row>
        <row r="21">
          <cell r="B21">
            <v>614771</v>
          </cell>
          <cell r="C21">
            <v>511123</v>
          </cell>
          <cell r="D21">
            <v>793449</v>
          </cell>
          <cell r="E21">
            <v>1064414</v>
          </cell>
          <cell r="F21">
            <v>599491</v>
          </cell>
          <cell r="G21">
            <v>816906</v>
          </cell>
          <cell r="H21">
            <v>367066</v>
          </cell>
          <cell r="I21">
            <v>187521</v>
          </cell>
        </row>
        <row r="22">
          <cell r="B22">
            <v>345809</v>
          </cell>
          <cell r="C22">
            <v>287506</v>
          </cell>
          <cell r="D22">
            <v>446312</v>
          </cell>
          <cell r="E22">
            <v>598732</v>
          </cell>
          <cell r="F22">
            <v>337215</v>
          </cell>
          <cell r="G22">
            <v>459511</v>
          </cell>
          <cell r="H22">
            <v>206476</v>
          </cell>
          <cell r="I22">
            <v>105480</v>
          </cell>
        </row>
        <row r="33">
          <cell r="B33">
            <v>20090.32</v>
          </cell>
          <cell r="C33">
            <v>13852.98</v>
          </cell>
          <cell r="D33">
            <v>16256.13</v>
          </cell>
          <cell r="E33">
            <v>23293.6</v>
          </cell>
          <cell r="F33">
            <v>17105.8</v>
          </cell>
          <cell r="G33">
            <v>25616.42</v>
          </cell>
          <cell r="H33">
            <v>14998.89</v>
          </cell>
          <cell r="I33">
            <v>13419.68</v>
          </cell>
        </row>
        <row r="34">
          <cell r="B34">
            <v>756</v>
          </cell>
          <cell r="C34">
            <v>564</v>
          </cell>
          <cell r="D34">
            <v>795</v>
          </cell>
          <cell r="E34">
            <v>1047</v>
          </cell>
          <cell r="F34">
            <v>619</v>
          </cell>
          <cell r="G34">
            <v>1107</v>
          </cell>
          <cell r="H34">
            <v>606</v>
          </cell>
          <cell r="I34">
            <v>466</v>
          </cell>
        </row>
        <row r="35">
          <cell r="B35">
            <v>26.574497354497353</v>
          </cell>
          <cell r="C35">
            <v>24.562021276595743</v>
          </cell>
          <cell r="D35">
            <v>20.44796226415094</v>
          </cell>
          <cell r="E35">
            <v>22.24794651384909</v>
          </cell>
          <cell r="F35">
            <v>27.634571890145395</v>
          </cell>
          <cell r="G35">
            <v>23.14039747064137</v>
          </cell>
          <cell r="H35">
            <v>24.750643564356434</v>
          </cell>
          <cell r="I35">
            <v>28.797596566523605</v>
          </cell>
        </row>
        <row r="38">
          <cell r="B38">
            <v>13556721.69</v>
          </cell>
          <cell r="C38">
            <v>10334096.92</v>
          </cell>
          <cell r="D38">
            <v>15645458.93</v>
          </cell>
          <cell r="E38">
            <v>19465709.17</v>
          </cell>
          <cell r="F38">
            <v>11558718.31</v>
          </cell>
          <cell r="G38">
            <v>20029400.42</v>
          </cell>
          <cell r="H38">
            <v>11405281.19</v>
          </cell>
          <cell r="I38">
            <v>8375010.97</v>
          </cell>
        </row>
        <row r="46">
          <cell r="B46">
            <v>-501873.8500000001</v>
          </cell>
          <cell r="C46">
            <v>-502050.8499999999</v>
          </cell>
          <cell r="D46">
            <v>-406832.75</v>
          </cell>
          <cell r="E46">
            <v>-740331.5199999999</v>
          </cell>
          <cell r="F46">
            <v>-190336.64999999997</v>
          </cell>
          <cell r="G46">
            <v>-1033485.9999999999</v>
          </cell>
          <cell r="H46">
            <v>-680966.9900000001</v>
          </cell>
          <cell r="I46">
            <v>-200588.90000000002</v>
          </cell>
        </row>
        <row r="47">
          <cell r="B47">
            <v>-1242</v>
          </cell>
          <cell r="C47">
            <v>-2916</v>
          </cell>
          <cell r="D47">
            <v>0</v>
          </cell>
          <cell r="E47">
            <v>0</v>
          </cell>
          <cell r="F47">
            <v>0</v>
          </cell>
          <cell r="G47">
            <v>-1485</v>
          </cell>
          <cell r="H47">
            <v>-1242</v>
          </cell>
          <cell r="I47">
            <v>0</v>
          </cell>
        </row>
        <row r="48">
          <cell r="B48">
            <v>-10000</v>
          </cell>
          <cell r="C48">
            <v>-10000</v>
          </cell>
          <cell r="D48">
            <v>0</v>
          </cell>
          <cell r="E48">
            <v>-80000</v>
          </cell>
          <cell r="F48">
            <v>0</v>
          </cell>
          <cell r="G48">
            <v>-31000</v>
          </cell>
          <cell r="H48">
            <v>-22000</v>
          </cell>
          <cell r="I48">
            <v>0</v>
          </cell>
        </row>
        <row r="49">
          <cell r="B49">
            <v>-491.52</v>
          </cell>
          <cell r="C49">
            <v>-675.44</v>
          </cell>
          <cell r="D49">
            <v>-47371.509999999995</v>
          </cell>
          <cell r="E49">
            <v>-6139.589999999999</v>
          </cell>
          <cell r="F49">
            <v>0</v>
          </cell>
          <cell r="G49">
            <v>-1815.87</v>
          </cell>
          <cell r="H49">
            <v>-1381.69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-606.6</v>
          </cell>
          <cell r="E50">
            <v>-168.5</v>
          </cell>
          <cell r="F50">
            <v>-202.2</v>
          </cell>
          <cell r="G50">
            <v>-2156.8</v>
          </cell>
          <cell r="H50">
            <v>-3774.4</v>
          </cell>
          <cell r="I50">
            <v>-404.4</v>
          </cell>
        </row>
        <row r="51">
          <cell r="B51">
            <v>417752.52999999997</v>
          </cell>
          <cell r="C51">
            <v>291850.35</v>
          </cell>
          <cell r="D51">
            <v>352616.07</v>
          </cell>
          <cell r="E51">
            <v>706666.8200000002</v>
          </cell>
          <cell r="F51">
            <v>284521.54</v>
          </cell>
          <cell r="G51">
            <v>478726.62000000005</v>
          </cell>
          <cell r="H51">
            <v>280345.00000000006</v>
          </cell>
          <cell r="I51">
            <v>203188.55999999997</v>
          </cell>
        </row>
        <row r="57">
          <cell r="B57">
            <v>1830767.9900000002</v>
          </cell>
          <cell r="C57">
            <v>1926050.4100000001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6985931.220000001</v>
          </cell>
          <cell r="C58">
            <v>4804846.06</v>
          </cell>
          <cell r="D58">
            <v>0</v>
          </cell>
          <cell r="E58">
            <v>3385586.18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2122124.5700000003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3353597.7799999993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1082412.5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744755.68</v>
          </cell>
          <cell r="E62">
            <v>0</v>
          </cell>
          <cell r="F62">
            <v>1235491.6800000004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2491019.3899999997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1910156.1599999997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296269.49999999994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4421526.789999999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5338070.96</v>
          </cell>
          <cell r="H67">
            <v>5883821.700000001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4894390.3100000005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1979728.4300000002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3090129.92</v>
          </cell>
        </row>
        <row r="71">
          <cell r="B71">
            <v>2767759.960000001</v>
          </cell>
          <cell r="C71">
            <v>1530570.47</v>
          </cell>
          <cell r="D71">
            <v>6118529.67</v>
          </cell>
          <cell r="E71">
            <v>8928370.82</v>
          </cell>
          <cell r="F71">
            <v>4021721.35</v>
          </cell>
          <cell r="G71">
            <v>6817406.540000001</v>
          </cell>
          <cell r="H71">
            <v>3991402.26</v>
          </cell>
          <cell r="I71">
            <v>2134444.58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J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3" width="19.75390625" style="1" bestFit="1" customWidth="1"/>
    <col min="4" max="4" width="19.125" style="1" customWidth="1"/>
    <col min="5" max="6" width="17.50390625" style="1" bestFit="1" customWidth="1"/>
    <col min="7" max="7" width="20.125" style="1" bestFit="1" customWidth="1"/>
    <col min="8" max="10" width="18.50390625" style="1" bestFit="1" customWidth="1"/>
    <col min="11" max="16384" width="9.00390625" style="1" customWidth="1"/>
  </cols>
  <sheetData>
    <row r="1" spans="1:10" ht="2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customHeight="1">
      <c r="A3" s="2"/>
      <c r="B3" s="3"/>
      <c r="C3" s="2" t="s">
        <v>2</v>
      </c>
      <c r="D3" s="4">
        <v>3</v>
      </c>
      <c r="E3" s="5"/>
      <c r="F3" s="5"/>
      <c r="G3" s="5"/>
      <c r="H3" s="5"/>
      <c r="I3" s="5"/>
      <c r="J3" s="2"/>
    </row>
    <row r="4" spans="1:10" ht="15.75">
      <c r="A4" s="61" t="s">
        <v>3</v>
      </c>
      <c r="B4" s="61" t="s">
        <v>4</v>
      </c>
      <c r="C4" s="61"/>
      <c r="D4" s="61"/>
      <c r="E4" s="61"/>
      <c r="F4" s="61"/>
      <c r="G4" s="61"/>
      <c r="H4" s="61"/>
      <c r="I4" s="61"/>
      <c r="J4" s="62" t="s">
        <v>5</v>
      </c>
    </row>
    <row r="5" spans="1:10" ht="25.5">
      <c r="A5" s="61"/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1"/>
    </row>
    <row r="6" spans="1:10" ht="15.75">
      <c r="A6" s="61"/>
      <c r="B6" s="7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61"/>
    </row>
    <row r="7" spans="1:10" ht="15.75">
      <c r="A7" s="8" t="s">
        <v>22</v>
      </c>
      <c r="B7" s="9">
        <f>B8+B16+B20</f>
        <v>13442156</v>
      </c>
      <c r="C7" s="9">
        <f aca="true" t="shared" si="0" ref="C7:I7">C8+C16+C20</f>
        <v>10382543</v>
      </c>
      <c r="D7" s="9">
        <f t="shared" si="0"/>
        <v>15376619</v>
      </c>
      <c r="E7" s="9">
        <f t="shared" si="0"/>
        <v>19185491</v>
      </c>
      <c r="F7" s="9">
        <f t="shared" si="0"/>
        <v>11735654</v>
      </c>
      <c r="G7" s="9">
        <f t="shared" si="0"/>
        <v>19319276</v>
      </c>
      <c r="H7" s="9">
        <f t="shared" si="0"/>
        <v>10241388</v>
      </c>
      <c r="I7" s="9">
        <f t="shared" si="0"/>
        <v>6635917</v>
      </c>
      <c r="J7" s="9">
        <f>+J8+J16+J20</f>
        <v>106319044</v>
      </c>
    </row>
    <row r="8" spans="1:10" ht="15.75">
      <c r="A8" s="10" t="s">
        <v>23</v>
      </c>
      <c r="B8" s="11">
        <f>+B9+B12</f>
        <v>7522168</v>
      </c>
      <c r="C8" s="11">
        <f aca="true" t="shared" si="1" ref="C8:I8">+C9+C12</f>
        <v>6205910</v>
      </c>
      <c r="D8" s="11">
        <f t="shared" si="1"/>
        <v>9708797</v>
      </c>
      <c r="E8" s="11">
        <f t="shared" si="1"/>
        <v>11292544</v>
      </c>
      <c r="F8" s="11">
        <f t="shared" si="1"/>
        <v>6774397</v>
      </c>
      <c r="G8" s="11">
        <f t="shared" si="1"/>
        <v>11243942</v>
      </c>
      <c r="H8" s="11">
        <f t="shared" si="1"/>
        <v>5558934</v>
      </c>
      <c r="I8" s="11">
        <f t="shared" si="1"/>
        <v>4022155</v>
      </c>
      <c r="J8" s="11">
        <f>SUM(B8:I8)</f>
        <v>62328847</v>
      </c>
    </row>
    <row r="9" spans="1:10" ht="15.75">
      <c r="A9" s="12" t="s">
        <v>24</v>
      </c>
      <c r="B9" s="13">
        <f>'[1]PERMISSÃO 01 a 101113'!B9+'[1]PERMISSÃO 11 a 301113'!B9</f>
        <v>946031</v>
      </c>
      <c r="C9" s="13">
        <f>'[1]PERMISSÃO 01 a 101113'!C9+'[1]PERMISSÃO 11 a 301113'!C9</f>
        <v>929986</v>
      </c>
      <c r="D9" s="13">
        <f>'[1]PERMISSÃO 01 a 101113'!D9+'[1]PERMISSÃO 11 a 301113'!D9</f>
        <v>1063072</v>
      </c>
      <c r="E9" s="13">
        <f>'[1]PERMISSÃO 01 a 101113'!E9+'[1]PERMISSÃO 11 a 301113'!E9</f>
        <v>1177361</v>
      </c>
      <c r="F9" s="13">
        <f>'[1]PERMISSÃO 01 a 101113'!F9+'[1]PERMISSÃO 11 a 301113'!F9</f>
        <v>989676</v>
      </c>
      <c r="G9" s="13">
        <f>'[1]PERMISSÃO 01 a 101113'!G9+'[1]PERMISSÃO 11 a 301113'!G9</f>
        <v>1200978</v>
      </c>
      <c r="H9" s="13">
        <f>'[1]PERMISSÃO 01 a 101113'!H9+'[1]PERMISSÃO 11 a 301113'!H9</f>
        <v>557906</v>
      </c>
      <c r="I9" s="13">
        <f>'[1]PERMISSÃO 01 a 101113'!I9+'[1]PERMISSÃO 11 a 301113'!I9</f>
        <v>591652</v>
      </c>
      <c r="J9" s="11">
        <f aca="true" t="shared" si="2" ref="J9:J15">SUM(B9:I9)</f>
        <v>7456662</v>
      </c>
    </row>
    <row r="10" spans="1:10" ht="15.75">
      <c r="A10" s="14" t="s">
        <v>25</v>
      </c>
      <c r="B10" s="13">
        <f>+B9-B11</f>
        <v>946031</v>
      </c>
      <c r="C10" s="13">
        <f aca="true" t="shared" si="3" ref="C10:I10">+C9-C11</f>
        <v>929986</v>
      </c>
      <c r="D10" s="13">
        <f t="shared" si="3"/>
        <v>1058339</v>
      </c>
      <c r="E10" s="13">
        <f t="shared" si="3"/>
        <v>1177361</v>
      </c>
      <c r="F10" s="13">
        <f t="shared" si="3"/>
        <v>988952</v>
      </c>
      <c r="G10" s="13">
        <f t="shared" si="3"/>
        <v>1198863</v>
      </c>
      <c r="H10" s="13">
        <f t="shared" si="3"/>
        <v>557112</v>
      </c>
      <c r="I10" s="13">
        <f t="shared" si="3"/>
        <v>591652</v>
      </c>
      <c r="J10" s="11">
        <f t="shared" si="2"/>
        <v>7448296</v>
      </c>
    </row>
    <row r="11" spans="1:10" ht="15.75">
      <c r="A11" s="14" t="s">
        <v>26</v>
      </c>
      <c r="B11" s="13">
        <f>'[1]PERMISSÃO 01 a 101113'!B11+'[1]PERMISSÃO 11 a 301113'!B11</f>
        <v>0</v>
      </c>
      <c r="C11" s="13">
        <f>'[1]PERMISSÃO 01 a 101113'!C11+'[1]PERMISSÃO 11 a 301113'!C11</f>
        <v>0</v>
      </c>
      <c r="D11" s="13">
        <f>'[1]PERMISSÃO 01 a 101113'!D11+'[1]PERMISSÃO 11 a 301113'!D11</f>
        <v>4733</v>
      </c>
      <c r="E11" s="13">
        <f>'[1]PERMISSÃO 01 a 101113'!E11+'[1]PERMISSÃO 11 a 301113'!E11</f>
        <v>0</v>
      </c>
      <c r="F11" s="13">
        <f>'[1]PERMISSÃO 01 a 101113'!F11+'[1]PERMISSÃO 11 a 301113'!F11</f>
        <v>724</v>
      </c>
      <c r="G11" s="13">
        <f>'[1]PERMISSÃO 01 a 101113'!G11+'[1]PERMISSÃO 11 a 301113'!G11</f>
        <v>2115</v>
      </c>
      <c r="H11" s="13">
        <f>'[1]PERMISSÃO 01 a 101113'!H11+'[1]PERMISSÃO 11 a 301113'!H11</f>
        <v>794</v>
      </c>
      <c r="I11" s="13">
        <f>'[1]PERMISSÃO 01 a 101113'!I11+'[1]PERMISSÃO 11 a 301113'!I11</f>
        <v>0</v>
      </c>
      <c r="J11" s="11">
        <f t="shared" si="2"/>
        <v>8366</v>
      </c>
    </row>
    <row r="12" spans="1:10" ht="15.75">
      <c r="A12" s="15" t="s">
        <v>27</v>
      </c>
      <c r="B12" s="13">
        <f>B13+B14+B15</f>
        <v>6576137</v>
      </c>
      <c r="C12" s="13">
        <f aca="true" t="shared" si="4" ref="C12:I12">C13+C14+C15</f>
        <v>5275924</v>
      </c>
      <c r="D12" s="13">
        <f t="shared" si="4"/>
        <v>8645725</v>
      </c>
      <c r="E12" s="13">
        <f t="shared" si="4"/>
        <v>10115183</v>
      </c>
      <c r="F12" s="13">
        <f t="shared" si="4"/>
        <v>5784721</v>
      </c>
      <c r="G12" s="13">
        <f t="shared" si="4"/>
        <v>10042964</v>
      </c>
      <c r="H12" s="13">
        <f t="shared" si="4"/>
        <v>5001028</v>
      </c>
      <c r="I12" s="13">
        <f t="shared" si="4"/>
        <v>3430503</v>
      </c>
      <c r="J12" s="11">
        <f t="shared" si="2"/>
        <v>54872185</v>
      </c>
    </row>
    <row r="13" spans="1:10" ht="15.75">
      <c r="A13" s="14" t="s">
        <v>28</v>
      </c>
      <c r="B13" s="13">
        <f>'[1]PERMISSÃO 01 a 101113'!B13+'[1]PERMISSÃO 11 a 301113'!B13</f>
        <v>2746234</v>
      </c>
      <c r="C13" s="13">
        <f>'[1]PERMISSÃO 01 a 101113'!C13+'[1]PERMISSÃO 11 a 301113'!C13</f>
        <v>2260129</v>
      </c>
      <c r="D13" s="13">
        <f>'[1]PERMISSÃO 01 a 101113'!D13+'[1]PERMISSÃO 11 a 301113'!D13</f>
        <v>3723936</v>
      </c>
      <c r="E13" s="13">
        <f>'[1]PERMISSÃO 01 a 101113'!E13+'[1]PERMISSÃO 11 a 301113'!E13</f>
        <v>4362596</v>
      </c>
      <c r="F13" s="13">
        <f>'[1]PERMISSÃO 01 a 101113'!F13+'[1]PERMISSÃO 11 a 301113'!F13</f>
        <v>2616364</v>
      </c>
      <c r="G13" s="13">
        <f>'[1]PERMISSÃO 01 a 101113'!G13+'[1]PERMISSÃO 11 a 301113'!G13</f>
        <v>4448416</v>
      </c>
      <c r="H13" s="13">
        <f>'[1]PERMISSÃO 01 a 101113'!H13+'[1]PERMISSÃO 11 a 301113'!H13</f>
        <v>2161972</v>
      </c>
      <c r="I13" s="13">
        <f>'[1]PERMISSÃO 01 a 101113'!I13+'[1]PERMISSÃO 11 a 301113'!I13</f>
        <v>1483771</v>
      </c>
      <c r="J13" s="11">
        <f t="shared" si="2"/>
        <v>23803418</v>
      </c>
    </row>
    <row r="14" spans="1:10" ht="15.75">
      <c r="A14" s="14" t="s">
        <v>29</v>
      </c>
      <c r="B14" s="13">
        <f>'[1]PERMISSÃO 01 a 101113'!B14+'[1]PERMISSÃO 11 a 301113'!B14</f>
        <v>2803793</v>
      </c>
      <c r="C14" s="13">
        <f>'[1]PERMISSÃO 01 a 101113'!C14+'[1]PERMISSÃO 11 a 301113'!C14</f>
        <v>2114640</v>
      </c>
      <c r="D14" s="13">
        <f>'[1]PERMISSÃO 01 a 101113'!D14+'[1]PERMISSÃO 11 a 301113'!D14</f>
        <v>3686314</v>
      </c>
      <c r="E14" s="13">
        <f>'[1]PERMISSÃO 01 a 101113'!E14+'[1]PERMISSÃO 11 a 301113'!E14</f>
        <v>4176959</v>
      </c>
      <c r="F14" s="13">
        <f>'[1]PERMISSÃO 01 a 101113'!F14+'[1]PERMISSÃO 11 a 301113'!F14</f>
        <v>2306630</v>
      </c>
      <c r="G14" s="13">
        <f>'[1]PERMISSÃO 01 a 101113'!G14+'[1]PERMISSÃO 11 a 301113'!G14</f>
        <v>4172884</v>
      </c>
      <c r="H14" s="13">
        <f>'[1]PERMISSÃO 01 a 101113'!H14+'[1]PERMISSÃO 11 a 301113'!H14</f>
        <v>2122040</v>
      </c>
      <c r="I14" s="13">
        <f>'[1]PERMISSÃO 01 a 101113'!I14+'[1]PERMISSÃO 11 a 301113'!I14</f>
        <v>1516335</v>
      </c>
      <c r="J14" s="11">
        <f t="shared" si="2"/>
        <v>22899595</v>
      </c>
    </row>
    <row r="15" spans="1:10" ht="15.75">
      <c r="A15" s="14" t="s">
        <v>30</v>
      </c>
      <c r="B15" s="13">
        <f>'[1]PERMISSÃO 01 a 101113'!B15+'[1]PERMISSÃO 11 a 301113'!B15</f>
        <v>1026110</v>
      </c>
      <c r="C15" s="13">
        <f>'[1]PERMISSÃO 01 a 101113'!C15+'[1]PERMISSÃO 11 a 301113'!C15</f>
        <v>901155</v>
      </c>
      <c r="D15" s="13">
        <f>'[1]PERMISSÃO 01 a 101113'!D15+'[1]PERMISSÃO 11 a 301113'!D15</f>
        <v>1235475</v>
      </c>
      <c r="E15" s="13">
        <f>'[1]PERMISSÃO 01 a 101113'!E15+'[1]PERMISSÃO 11 a 301113'!E15</f>
        <v>1575628</v>
      </c>
      <c r="F15" s="13">
        <f>'[1]PERMISSÃO 01 a 101113'!F15+'[1]PERMISSÃO 11 a 301113'!F15</f>
        <v>861727</v>
      </c>
      <c r="G15" s="13">
        <f>'[1]PERMISSÃO 01 a 101113'!G15+'[1]PERMISSÃO 11 a 301113'!G15</f>
        <v>1421664</v>
      </c>
      <c r="H15" s="13">
        <f>'[1]PERMISSÃO 01 a 101113'!H15+'[1]PERMISSÃO 11 a 301113'!H15</f>
        <v>717016</v>
      </c>
      <c r="I15" s="13">
        <f>'[1]PERMISSÃO 01 a 101113'!I15+'[1]PERMISSÃO 11 a 301113'!I15</f>
        <v>430397</v>
      </c>
      <c r="J15" s="11">
        <f t="shared" si="2"/>
        <v>8169172</v>
      </c>
    </row>
    <row r="16" spans="1:10" ht="15.75">
      <c r="A16" s="16" t="s">
        <v>31</v>
      </c>
      <c r="B16" s="17">
        <f>B17+B18+B19</f>
        <v>4480084</v>
      </c>
      <c r="C16" s="17">
        <f aca="true" t="shared" si="5" ref="C16:I16">C17+C18+C19</f>
        <v>2978913</v>
      </c>
      <c r="D16" s="17">
        <f t="shared" si="5"/>
        <v>3800385</v>
      </c>
      <c r="E16" s="17">
        <f t="shared" si="5"/>
        <v>5398190</v>
      </c>
      <c r="F16" s="17">
        <f t="shared" si="5"/>
        <v>3552890</v>
      </c>
      <c r="G16" s="17">
        <f t="shared" si="5"/>
        <v>6155056</v>
      </c>
      <c r="H16" s="17">
        <f t="shared" si="5"/>
        <v>3819573</v>
      </c>
      <c r="I16" s="17">
        <f t="shared" si="5"/>
        <v>2174142</v>
      </c>
      <c r="J16" s="11">
        <f aca="true" t="shared" si="6" ref="J16:J22">SUM(B16:I16)</f>
        <v>32359233</v>
      </c>
    </row>
    <row r="17" spans="1:10" ht="18.75" customHeight="1">
      <c r="A17" s="12" t="s">
        <v>32</v>
      </c>
      <c r="B17" s="13">
        <f>'[1]PERMISSÃO 01 a 101113'!B17+'[1]PERMISSÃO 11 a 301113'!B17</f>
        <v>2137273</v>
      </c>
      <c r="C17" s="13">
        <f>'[1]PERMISSÃO 01 a 101113'!C17+'[1]PERMISSÃO 11 a 301113'!C17</f>
        <v>1534177</v>
      </c>
      <c r="D17" s="13">
        <f>'[1]PERMISSÃO 01 a 101113'!D17+'[1]PERMISSÃO 11 a 301113'!D17</f>
        <v>1941618</v>
      </c>
      <c r="E17" s="13">
        <f>'[1]PERMISSÃO 01 a 101113'!E17+'[1]PERMISSÃO 11 a 301113'!E17</f>
        <v>2737699</v>
      </c>
      <c r="F17" s="13">
        <f>'[1]PERMISSÃO 01 a 101113'!F17+'[1]PERMISSÃO 11 a 301113'!F17</f>
        <v>1855792</v>
      </c>
      <c r="G17" s="13">
        <f>'[1]PERMISSÃO 01 a 101113'!G17+'[1]PERMISSÃO 11 a 301113'!G17</f>
        <v>3157961</v>
      </c>
      <c r="H17" s="13">
        <f>'[1]PERMISSÃO 01 a 101113'!H17+'[1]PERMISSÃO 11 a 301113'!H17</f>
        <v>1893951</v>
      </c>
      <c r="I17" s="13">
        <f>'[1]PERMISSÃO 01 a 101113'!I17+'[1]PERMISSÃO 11 a 301113'!I17</f>
        <v>1089651</v>
      </c>
      <c r="J17" s="11">
        <f t="shared" si="6"/>
        <v>16348122</v>
      </c>
    </row>
    <row r="18" spans="1:10" ht="18.75" customHeight="1">
      <c r="A18" s="12" t="s">
        <v>33</v>
      </c>
      <c r="B18" s="13">
        <f>'[1]PERMISSÃO 01 a 101113'!B18+'[1]PERMISSÃO 11 a 301113'!B18</f>
        <v>1737590</v>
      </c>
      <c r="C18" s="13">
        <f>'[1]PERMISSÃO 01 a 101113'!C18+'[1]PERMISSÃO 11 a 301113'!C18</f>
        <v>1018428</v>
      </c>
      <c r="D18" s="13">
        <f>'[1]PERMISSÃO 01 a 101113'!D18+'[1]PERMISSÃO 11 a 301113'!D18</f>
        <v>1358859</v>
      </c>
      <c r="E18" s="13">
        <f>'[1]PERMISSÃO 01 a 101113'!E18+'[1]PERMISSÃO 11 a 301113'!E18</f>
        <v>1896469</v>
      </c>
      <c r="F18" s="13">
        <f>'[1]PERMISSÃO 01 a 101113'!F18+'[1]PERMISSÃO 11 a 301113'!F18</f>
        <v>1258541</v>
      </c>
      <c r="G18" s="13">
        <f>'[1]PERMISSÃO 01 a 101113'!G18+'[1]PERMISSÃO 11 a 301113'!G18</f>
        <v>2237559</v>
      </c>
      <c r="H18" s="13">
        <f>'[1]PERMISSÃO 01 a 101113'!H18+'[1]PERMISSÃO 11 a 301113'!H18</f>
        <v>1481297</v>
      </c>
      <c r="I18" s="13">
        <f>'[1]PERMISSÃO 01 a 101113'!I18+'[1]PERMISSÃO 11 a 301113'!I18</f>
        <v>859444</v>
      </c>
      <c r="J18" s="11">
        <f t="shared" si="6"/>
        <v>11848187</v>
      </c>
    </row>
    <row r="19" spans="1:10" ht="18.75" customHeight="1">
      <c r="A19" s="12" t="s">
        <v>34</v>
      </c>
      <c r="B19" s="13">
        <f>'[1]PERMISSÃO 01 a 101113'!B19+'[1]PERMISSÃO 11 a 301113'!B19</f>
        <v>605221</v>
      </c>
      <c r="C19" s="13">
        <f>'[1]PERMISSÃO 01 a 101113'!C19+'[1]PERMISSÃO 11 a 301113'!C19</f>
        <v>426308</v>
      </c>
      <c r="D19" s="13">
        <f>'[1]PERMISSÃO 01 a 101113'!D19+'[1]PERMISSÃO 11 a 301113'!D19</f>
        <v>499908</v>
      </c>
      <c r="E19" s="13">
        <f>'[1]PERMISSÃO 01 a 101113'!E19+'[1]PERMISSÃO 11 a 301113'!E19</f>
        <v>764022</v>
      </c>
      <c r="F19" s="13">
        <f>'[1]PERMISSÃO 01 a 101113'!F19+'[1]PERMISSÃO 11 a 301113'!F19</f>
        <v>438557</v>
      </c>
      <c r="G19" s="13">
        <f>'[1]PERMISSÃO 01 a 101113'!G19+'[1]PERMISSÃO 11 a 301113'!G19</f>
        <v>759536</v>
      </c>
      <c r="H19" s="13">
        <f>'[1]PERMISSÃO 01 a 101113'!H19+'[1]PERMISSÃO 11 a 301113'!H19</f>
        <v>444325</v>
      </c>
      <c r="I19" s="13">
        <f>'[1]PERMISSÃO 01 a 101113'!I19+'[1]PERMISSÃO 11 a 301113'!I19</f>
        <v>225047</v>
      </c>
      <c r="J19" s="11">
        <f t="shared" si="6"/>
        <v>4162924</v>
      </c>
    </row>
    <row r="20" spans="1:10" ht="18.75" customHeight="1">
      <c r="A20" s="16" t="s">
        <v>35</v>
      </c>
      <c r="B20" s="13">
        <f>B21+B22</f>
        <v>1439904</v>
      </c>
      <c r="C20" s="13">
        <f aca="true" t="shared" si="7" ref="C20:I20">C21+C22</f>
        <v>1197720</v>
      </c>
      <c r="D20" s="13">
        <f t="shared" si="7"/>
        <v>1867437</v>
      </c>
      <c r="E20" s="13">
        <f t="shared" si="7"/>
        <v>2494757</v>
      </c>
      <c r="F20" s="13">
        <f t="shared" si="7"/>
        <v>1408367</v>
      </c>
      <c r="G20" s="13">
        <f t="shared" si="7"/>
        <v>1920278</v>
      </c>
      <c r="H20" s="13">
        <f t="shared" si="7"/>
        <v>862881</v>
      </c>
      <c r="I20" s="13">
        <f t="shared" si="7"/>
        <v>439620</v>
      </c>
      <c r="J20" s="11">
        <f t="shared" si="6"/>
        <v>11630964</v>
      </c>
    </row>
    <row r="21" spans="1:10" ht="18.75" customHeight="1">
      <c r="A21" s="12" t="s">
        <v>36</v>
      </c>
      <c r="B21" s="13">
        <f>'[1]PERMISSÃO 01 a 101113'!B21+'[1]PERMISSÃO 11 a 301113'!B21</f>
        <v>921539</v>
      </c>
      <c r="C21" s="13">
        <f>'[1]PERMISSÃO 01 a 101113'!C21+'[1]PERMISSÃO 11 a 301113'!C21</f>
        <v>766542</v>
      </c>
      <c r="D21" s="13">
        <f>'[1]PERMISSÃO 01 a 101113'!D21+'[1]PERMISSÃO 11 a 301113'!D21</f>
        <v>1195162</v>
      </c>
      <c r="E21" s="13">
        <f>'[1]PERMISSÃO 01 a 101113'!E21+'[1]PERMISSÃO 11 a 301113'!E21</f>
        <v>1596644</v>
      </c>
      <c r="F21" s="13">
        <f>'[1]PERMISSÃO 01 a 101113'!F21+'[1]PERMISSÃO 11 a 301113'!F21</f>
        <v>901353</v>
      </c>
      <c r="G21" s="13">
        <f>'[1]PERMISSÃO 01 a 101113'!G21+'[1]PERMISSÃO 11 a 301113'!G21</f>
        <v>1228977</v>
      </c>
      <c r="H21" s="13">
        <f>'[1]PERMISSÃO 01 a 101113'!H21+'[1]PERMISSÃO 11 a 301113'!H21</f>
        <v>552242</v>
      </c>
      <c r="I21" s="13">
        <f>'[1]PERMISSÃO 01 a 101113'!I21+'[1]PERMISSÃO 11 a 301113'!I21</f>
        <v>281358</v>
      </c>
      <c r="J21" s="11">
        <f t="shared" si="6"/>
        <v>7443817</v>
      </c>
    </row>
    <row r="22" spans="1:10" ht="18.75" customHeight="1">
      <c r="A22" s="12" t="s">
        <v>37</v>
      </c>
      <c r="B22" s="13">
        <f>'[1]PERMISSÃO 01 a 101113'!B22+'[1]PERMISSÃO 11 a 301113'!B22</f>
        <v>518365</v>
      </c>
      <c r="C22" s="13">
        <f>'[1]PERMISSÃO 01 a 101113'!C22+'[1]PERMISSÃO 11 a 301113'!C22</f>
        <v>431178</v>
      </c>
      <c r="D22" s="13">
        <f>'[1]PERMISSÃO 01 a 101113'!D22+'[1]PERMISSÃO 11 a 301113'!D22</f>
        <v>672275</v>
      </c>
      <c r="E22" s="13">
        <f>'[1]PERMISSÃO 01 a 101113'!E22+'[1]PERMISSÃO 11 a 301113'!E22</f>
        <v>898113</v>
      </c>
      <c r="F22" s="13">
        <f>'[1]PERMISSÃO 01 a 101113'!F22+'[1]PERMISSÃO 11 a 301113'!F22</f>
        <v>507014</v>
      </c>
      <c r="G22" s="13">
        <f>'[1]PERMISSÃO 01 a 101113'!G22+'[1]PERMISSÃO 11 a 301113'!G22</f>
        <v>691301</v>
      </c>
      <c r="H22" s="13">
        <f>'[1]PERMISSÃO 01 a 101113'!H22+'[1]PERMISSÃO 11 a 301113'!H22</f>
        <v>310639</v>
      </c>
      <c r="I22" s="13">
        <f>'[1]PERMISSÃO 01 a 101113'!I22+'[1]PERMISSÃO 11 a 301113'!I22</f>
        <v>158262</v>
      </c>
      <c r="J22" s="11">
        <f t="shared" si="6"/>
        <v>4187147</v>
      </c>
    </row>
    <row r="23" spans="1:10" ht="11.25" customHeight="1">
      <c r="A23" s="18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18" t="s">
        <v>38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6" t="s">
        <v>39</v>
      </c>
      <c r="B25" s="22">
        <v>0.9719</v>
      </c>
      <c r="C25" s="22">
        <v>0.9848</v>
      </c>
      <c r="D25" s="22">
        <v>1</v>
      </c>
      <c r="E25" s="22">
        <v>1</v>
      </c>
      <c r="F25" s="22">
        <v>1</v>
      </c>
      <c r="G25" s="22">
        <v>1</v>
      </c>
      <c r="H25" s="22">
        <v>0.9368</v>
      </c>
      <c r="I25" s="22">
        <v>0.9842</v>
      </c>
      <c r="J25" s="21"/>
    </row>
    <row r="26" spans="1:10" ht="18.75" customHeight="1">
      <c r="A26" s="16" t="s">
        <v>40</v>
      </c>
      <c r="B26" s="23">
        <v>0.8317</v>
      </c>
      <c r="C26" s="23">
        <v>0.7874</v>
      </c>
      <c r="D26" s="23">
        <v>0.802</v>
      </c>
      <c r="E26" s="23">
        <v>0.8054</v>
      </c>
      <c r="F26" s="23">
        <v>0.7502</v>
      </c>
      <c r="G26" s="23">
        <v>0.7319</v>
      </c>
      <c r="H26" s="23">
        <v>0.6407</v>
      </c>
      <c r="I26" s="24">
        <v>0.8532</v>
      </c>
      <c r="J26" s="13"/>
    </row>
    <row r="27" spans="1:10" ht="11.25" customHeight="1">
      <c r="A27" s="16"/>
      <c r="B27" s="23"/>
      <c r="C27" s="23"/>
      <c r="D27" s="23"/>
      <c r="E27" s="23"/>
      <c r="F27" s="23"/>
      <c r="G27" s="23"/>
      <c r="H27" s="23"/>
      <c r="I27" s="24"/>
      <c r="J27" s="13"/>
    </row>
    <row r="28" spans="1:10" ht="18.75" customHeight="1">
      <c r="A28" s="18" t="s">
        <v>41</v>
      </c>
      <c r="B28" s="23"/>
      <c r="C28" s="23"/>
      <c r="D28" s="23"/>
      <c r="E28" s="23"/>
      <c r="F28" s="23"/>
      <c r="G28" s="23"/>
      <c r="H28" s="23"/>
      <c r="I28" s="24"/>
      <c r="J28" s="13"/>
    </row>
    <row r="29" spans="1:10" ht="18.75" customHeight="1">
      <c r="A29" s="16" t="s">
        <v>42</v>
      </c>
      <c r="B29" s="23">
        <v>0.9722</v>
      </c>
      <c r="C29" s="23">
        <v>0.9859</v>
      </c>
      <c r="D29" s="23">
        <v>1</v>
      </c>
      <c r="E29" s="23">
        <v>0.9986</v>
      </c>
      <c r="F29" s="23">
        <v>1</v>
      </c>
      <c r="G29" s="23">
        <v>1</v>
      </c>
      <c r="H29" s="23">
        <v>0.9383</v>
      </c>
      <c r="I29" s="24">
        <v>0.9836</v>
      </c>
      <c r="J29" s="13"/>
    </row>
    <row r="30" spans="1:10" ht="18.75" customHeight="1">
      <c r="A30" s="16" t="s">
        <v>43</v>
      </c>
      <c r="B30" s="23">
        <v>0.8322</v>
      </c>
      <c r="C30" s="23">
        <v>0.7883</v>
      </c>
      <c r="D30" s="23">
        <v>0.8038</v>
      </c>
      <c r="E30" s="23">
        <v>0.8039</v>
      </c>
      <c r="F30" s="23">
        <v>0.7517</v>
      </c>
      <c r="G30" s="23">
        <v>0.7323</v>
      </c>
      <c r="H30" s="23">
        <v>0.6416</v>
      </c>
      <c r="I30" s="24">
        <v>0.8532</v>
      </c>
      <c r="J30" s="13"/>
    </row>
    <row r="31" spans="1:10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18" t="s">
        <v>97</v>
      </c>
      <c r="B32" s="23"/>
      <c r="C32" s="23"/>
      <c r="D32" s="23"/>
      <c r="E32" s="23"/>
      <c r="F32" s="23"/>
      <c r="G32" s="23"/>
      <c r="H32" s="23"/>
      <c r="I32" s="23"/>
      <c r="J32" s="21"/>
    </row>
    <row r="33" spans="1:10" ht="12" customHeight="1">
      <c r="A33" s="16"/>
      <c r="B33" s="23"/>
      <c r="C33" s="23"/>
      <c r="D33" s="23"/>
      <c r="E33" s="23"/>
      <c r="F33" s="23"/>
      <c r="G33" s="23"/>
      <c r="H33" s="23"/>
      <c r="I33" s="24"/>
      <c r="J33" s="13"/>
    </row>
    <row r="34" spans="1:10" ht="18.75" customHeight="1">
      <c r="A34" s="18" t="s">
        <v>44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6" t="s">
        <v>96</v>
      </c>
      <c r="B35" s="26">
        <f aca="true" t="shared" si="8" ref="B35:I35">B42/B7</f>
        <v>1.4972845687849479</v>
      </c>
      <c r="C35" s="26">
        <f t="shared" si="8"/>
        <v>1.4809046165279547</v>
      </c>
      <c r="D35" s="26">
        <f t="shared" si="8"/>
        <v>1.51685740278796</v>
      </c>
      <c r="E35" s="26">
        <f t="shared" si="8"/>
        <v>1.5124243575522776</v>
      </c>
      <c r="F35" s="26">
        <f t="shared" si="8"/>
        <v>1.466466407411125</v>
      </c>
      <c r="G35" s="26">
        <f t="shared" si="8"/>
        <v>1.5422202509038123</v>
      </c>
      <c r="H35" s="26">
        <f t="shared" si="8"/>
        <v>1.6573265733121332</v>
      </c>
      <c r="I35" s="26">
        <f t="shared" si="8"/>
        <v>1.8727631840482635</v>
      </c>
      <c r="J35" s="27"/>
    </row>
    <row r="36" spans="1:10" ht="12" customHeight="1">
      <c r="A36" s="16"/>
      <c r="B36" s="22"/>
      <c r="C36" s="21"/>
      <c r="D36" s="21"/>
      <c r="E36" s="21"/>
      <c r="F36" s="21"/>
      <c r="G36" s="21"/>
      <c r="H36" s="21"/>
      <c r="I36" s="21"/>
      <c r="J36" s="27"/>
    </row>
    <row r="37" spans="1:10" ht="18.75" customHeight="1">
      <c r="A37" s="18" t="s">
        <v>45</v>
      </c>
      <c r="B37" s="21">
        <f>'[1]PERMISSÃO 01 a 101113'!B33+'[1]PERMISSÃO 11 a 301113'!B33</f>
        <v>20090.32</v>
      </c>
      <c r="C37" s="21">
        <f>'[1]PERMISSÃO 01 a 101113'!C33+'[1]PERMISSÃO 11 a 301113'!C33</f>
        <v>13852.98</v>
      </c>
      <c r="D37" s="21">
        <f>'[1]PERMISSÃO 01 a 101113'!D33+'[1]PERMISSÃO 11 a 301113'!D33</f>
        <v>16256.13</v>
      </c>
      <c r="E37" s="21">
        <f>'[1]PERMISSÃO 01 a 101113'!E33+'[1]PERMISSÃO 11 a 301113'!E33</f>
        <v>23293.6</v>
      </c>
      <c r="F37" s="21">
        <f>'[1]PERMISSÃO 01 a 101113'!F33+'[1]PERMISSÃO 11 a 301113'!F33</f>
        <v>17105.8</v>
      </c>
      <c r="G37" s="21">
        <f>'[1]PERMISSÃO 01 a 101113'!G33+'[1]PERMISSÃO 11 a 301113'!G33</f>
        <v>25616.42</v>
      </c>
      <c r="H37" s="21">
        <f>'[1]PERMISSÃO 01 a 101113'!H33+'[1]PERMISSÃO 11 a 301113'!H33</f>
        <v>14998.89</v>
      </c>
      <c r="I37" s="21">
        <f>'[1]PERMISSÃO 01 a 101113'!I33+'[1]PERMISSÃO 11 a 301113'!I33</f>
        <v>13419.68</v>
      </c>
      <c r="J37" s="21">
        <f aca="true" t="shared" si="9" ref="J37:J55">SUM(B37:I37)</f>
        <v>144633.82</v>
      </c>
    </row>
    <row r="38" spans="1:10" ht="18.75" customHeight="1">
      <c r="A38" s="16" t="s">
        <v>46</v>
      </c>
      <c r="B38" s="28">
        <f>'[1]PERMISSÃO 01 a 101113'!B34+'[1]PERMISSÃO 11 a 301113'!B34</f>
        <v>756</v>
      </c>
      <c r="C38" s="28">
        <f>'[1]PERMISSÃO 01 a 101113'!C34+'[1]PERMISSÃO 11 a 301113'!C34</f>
        <v>564</v>
      </c>
      <c r="D38" s="28">
        <f>'[1]PERMISSÃO 01 a 101113'!D34+'[1]PERMISSÃO 11 a 301113'!D34</f>
        <v>795</v>
      </c>
      <c r="E38" s="28">
        <f>'[1]PERMISSÃO 01 a 101113'!E34+'[1]PERMISSÃO 11 a 301113'!E34</f>
        <v>1047</v>
      </c>
      <c r="F38" s="28">
        <f>'[1]PERMISSÃO 01 a 101113'!F34+'[1]PERMISSÃO 11 a 301113'!F34</f>
        <v>619</v>
      </c>
      <c r="G38" s="28">
        <f>'[1]PERMISSÃO 01 a 101113'!G34+'[1]PERMISSÃO 11 a 301113'!G34</f>
        <v>1107</v>
      </c>
      <c r="H38" s="28">
        <f>'[1]PERMISSÃO 01 a 101113'!H34+'[1]PERMISSÃO 11 a 301113'!H34</f>
        <v>606</v>
      </c>
      <c r="I38" s="28">
        <f>'[1]PERMISSÃO 01 a 101113'!I34+'[1]PERMISSÃO 11 a 301113'!I34</f>
        <v>466</v>
      </c>
      <c r="J38" s="28">
        <f t="shared" si="9"/>
        <v>5960</v>
      </c>
    </row>
    <row r="39" spans="1:10" ht="18.75" customHeight="1">
      <c r="A39" s="16" t="s">
        <v>47</v>
      </c>
      <c r="B39" s="21">
        <f>'[1]PERMISSÃO 01 a 101113'!B35+'[1]PERMISSÃO 11 a 301113'!B35</f>
        <v>26.574497354497353</v>
      </c>
      <c r="C39" s="21">
        <f>'[1]PERMISSÃO 01 a 101113'!C35+'[1]PERMISSÃO 11 a 301113'!C35</f>
        <v>24.562021276595743</v>
      </c>
      <c r="D39" s="21">
        <f>'[1]PERMISSÃO 01 a 101113'!D35+'[1]PERMISSÃO 11 a 301113'!D35</f>
        <v>20.44796226415094</v>
      </c>
      <c r="E39" s="21">
        <f>'[1]PERMISSÃO 01 a 101113'!E35+'[1]PERMISSÃO 11 a 301113'!E35</f>
        <v>22.24794651384909</v>
      </c>
      <c r="F39" s="21">
        <f>'[1]PERMISSÃO 01 a 101113'!F35+'[1]PERMISSÃO 11 a 301113'!F35</f>
        <v>27.634571890145395</v>
      </c>
      <c r="G39" s="21">
        <f>'[1]PERMISSÃO 01 a 101113'!G35+'[1]PERMISSÃO 11 a 301113'!G35</f>
        <v>23.14039747064137</v>
      </c>
      <c r="H39" s="21">
        <f>'[1]PERMISSÃO 01 a 101113'!H35+'[1]PERMISSÃO 11 a 301113'!H35</f>
        <v>24.750643564356434</v>
      </c>
      <c r="I39" s="21">
        <f>'[1]PERMISSÃO 01 a 101113'!I35+'[1]PERMISSÃO 11 a 301113'!I35</f>
        <v>28.797596566523605</v>
      </c>
      <c r="J39" s="21">
        <f t="shared" si="9"/>
        <v>198.15563690075993</v>
      </c>
    </row>
    <row r="40" spans="1:10" ht="15.75">
      <c r="A40" s="18"/>
      <c r="B40" s="22"/>
      <c r="C40" s="22"/>
      <c r="D40" s="21"/>
      <c r="E40" s="21"/>
      <c r="F40" s="21"/>
      <c r="G40" s="21"/>
      <c r="H40" s="21"/>
      <c r="I40" s="21"/>
      <c r="J40" s="27"/>
    </row>
    <row r="41" spans="1:10" ht="15.75">
      <c r="A41" s="29" t="s">
        <v>48</v>
      </c>
      <c r="B41" s="30">
        <f>+B42+B43</f>
        <v>20146823.07</v>
      </c>
      <c r="C41" s="30">
        <f aca="true" t="shared" si="10" ref="C41:I41">+C42+C43</f>
        <v>15389408.84</v>
      </c>
      <c r="D41" s="30">
        <f t="shared" si="10"/>
        <v>23340394.49</v>
      </c>
      <c r="E41" s="30">
        <f t="shared" si="10"/>
        <v>29039897.500000004</v>
      </c>
      <c r="F41" s="30">
        <f t="shared" si="10"/>
        <v>17227048.16</v>
      </c>
      <c r="G41" s="30">
        <f t="shared" si="10"/>
        <v>29820195.1</v>
      </c>
      <c r="H41" s="30">
        <f t="shared" si="10"/>
        <v>16988323.37</v>
      </c>
      <c r="I41" s="30">
        <f t="shared" si="10"/>
        <v>12440920.73</v>
      </c>
      <c r="J41" s="30">
        <f t="shared" si="9"/>
        <v>164393011.26</v>
      </c>
    </row>
    <row r="42" spans="1:10" ht="15.75">
      <c r="A42" s="16" t="s">
        <v>49</v>
      </c>
      <c r="B42" s="31">
        <f>'[1]PERMISSÃO 01 a 101113'!B38+'[1]PERMISSÃO 11 a 301113'!B38</f>
        <v>20126732.75</v>
      </c>
      <c r="C42" s="31">
        <f>'[1]PERMISSÃO 01 a 101113'!C38+'[1]PERMISSÃO 11 a 301113'!C38</f>
        <v>15375555.86</v>
      </c>
      <c r="D42" s="31">
        <f>'[1]PERMISSÃO 01 a 101113'!D38+'[1]PERMISSÃO 11 a 301113'!D38</f>
        <v>23324138.36</v>
      </c>
      <c r="E42" s="31">
        <f>'[1]PERMISSÃO 01 a 101113'!E38+'[1]PERMISSÃO 11 a 301113'!E38</f>
        <v>29016603.900000002</v>
      </c>
      <c r="F42" s="31">
        <f>'[1]PERMISSÃO 01 a 101113'!F38+'[1]PERMISSÃO 11 a 301113'!F38</f>
        <v>17209942.36</v>
      </c>
      <c r="G42" s="31">
        <f>'[1]PERMISSÃO 01 a 101113'!G38+'[1]PERMISSÃO 11 a 301113'!G38</f>
        <v>29794578.68</v>
      </c>
      <c r="H42" s="31">
        <f>'[1]PERMISSÃO 01 a 101113'!H38+'[1]PERMISSÃO 11 a 301113'!H38</f>
        <v>16973324.48</v>
      </c>
      <c r="I42" s="31">
        <f>'[1]PERMISSÃO 01 a 101113'!I38+'[1]PERMISSÃO 11 a 301113'!I38</f>
        <v>12427501.05</v>
      </c>
      <c r="J42" s="31">
        <f>SUM(B42:I42)</f>
        <v>164248377.44</v>
      </c>
    </row>
    <row r="43" spans="1:10" ht="15.75">
      <c r="A43" s="16" t="s">
        <v>50</v>
      </c>
      <c r="B43" s="32">
        <f>+B37</f>
        <v>20090.32</v>
      </c>
      <c r="C43" s="32">
        <f aca="true" t="shared" si="11" ref="C43:I43">+C37</f>
        <v>13852.98</v>
      </c>
      <c r="D43" s="32">
        <f t="shared" si="11"/>
        <v>16256.13</v>
      </c>
      <c r="E43" s="32">
        <f t="shared" si="11"/>
        <v>23293.6</v>
      </c>
      <c r="F43" s="32">
        <f t="shared" si="11"/>
        <v>17105.8</v>
      </c>
      <c r="G43" s="32">
        <f t="shared" si="11"/>
        <v>25616.42</v>
      </c>
      <c r="H43" s="32">
        <f t="shared" si="11"/>
        <v>14998.89</v>
      </c>
      <c r="I43" s="32">
        <f t="shared" si="11"/>
        <v>13419.68</v>
      </c>
      <c r="J43" s="32">
        <f t="shared" si="9"/>
        <v>144633.82</v>
      </c>
    </row>
    <row r="44" spans="1:10" ht="15.75">
      <c r="A44" s="18"/>
      <c r="B44" s="22"/>
      <c r="C44" s="21"/>
      <c r="D44" s="21"/>
      <c r="E44" s="27"/>
      <c r="F44" s="21"/>
      <c r="G44" s="21"/>
      <c r="H44" s="21"/>
      <c r="I44" s="21"/>
      <c r="J44" s="27"/>
    </row>
    <row r="45" spans="1:10" ht="15.75">
      <c r="A45" s="18" t="s">
        <v>51</v>
      </c>
      <c r="B45" s="33">
        <f aca="true" t="shared" si="12" ref="B45:J45">+B46+B49+B55</f>
        <v>-3042115.8</v>
      </c>
      <c r="C45" s="33">
        <f t="shared" si="12"/>
        <v>-3165572.4299999997</v>
      </c>
      <c r="D45" s="33">
        <f t="shared" si="12"/>
        <v>-3402980.01</v>
      </c>
      <c r="E45" s="33">
        <f t="shared" si="12"/>
        <v>-3874861.8399999994</v>
      </c>
      <c r="F45" s="33">
        <f t="shared" si="12"/>
        <v>-2869466.58</v>
      </c>
      <c r="G45" s="33">
        <f t="shared" si="12"/>
        <v>-4478219.359999999</v>
      </c>
      <c r="H45" s="33">
        <f t="shared" si="12"/>
        <v>-2290800.92</v>
      </c>
      <c r="I45" s="33">
        <f t="shared" si="12"/>
        <v>-1817942.02</v>
      </c>
      <c r="J45" s="33">
        <f t="shared" si="12"/>
        <v>-24941958.96</v>
      </c>
    </row>
    <row r="46" spans="1:10" ht="15.75">
      <c r="A46" s="16" t="s">
        <v>52</v>
      </c>
      <c r="B46" s="34">
        <f>B47+B48</f>
        <v>-2838093</v>
      </c>
      <c r="C46" s="34">
        <f aca="true" t="shared" si="13" ref="C46:I46">C47+C48</f>
        <v>-2789958</v>
      </c>
      <c r="D46" s="34">
        <f t="shared" si="13"/>
        <v>-3175017</v>
      </c>
      <c r="E46" s="34">
        <f t="shared" si="13"/>
        <v>-3532083</v>
      </c>
      <c r="F46" s="34">
        <f t="shared" si="13"/>
        <v>-2966856</v>
      </c>
      <c r="G46" s="34">
        <f t="shared" si="13"/>
        <v>-3596589</v>
      </c>
      <c r="H46" s="34">
        <f t="shared" si="13"/>
        <v>-1671336</v>
      </c>
      <c r="I46" s="34">
        <f t="shared" si="13"/>
        <v>-1774956</v>
      </c>
      <c r="J46" s="33">
        <f t="shared" si="9"/>
        <v>-22344888</v>
      </c>
    </row>
    <row r="47" spans="1:10" ht="15.75">
      <c r="A47" s="12" t="s">
        <v>53</v>
      </c>
      <c r="B47" s="20">
        <f aca="true" t="shared" si="14" ref="B47:I47">ROUND(-B9*$D$3,2)</f>
        <v>-2838093</v>
      </c>
      <c r="C47" s="20">
        <f t="shared" si="14"/>
        <v>-2789958</v>
      </c>
      <c r="D47" s="20">
        <f t="shared" si="14"/>
        <v>-3189216</v>
      </c>
      <c r="E47" s="20">
        <f t="shared" si="14"/>
        <v>-3532083</v>
      </c>
      <c r="F47" s="20">
        <f t="shared" si="14"/>
        <v>-2969028</v>
      </c>
      <c r="G47" s="20">
        <f t="shared" si="14"/>
        <v>-3602934</v>
      </c>
      <c r="H47" s="20">
        <f t="shared" si="14"/>
        <v>-1673718</v>
      </c>
      <c r="I47" s="20">
        <f t="shared" si="14"/>
        <v>-1774956</v>
      </c>
      <c r="J47" s="32">
        <f t="shared" si="9"/>
        <v>-22369986</v>
      </c>
    </row>
    <row r="48" spans="1:10" ht="15.75">
      <c r="A48" s="12" t="s">
        <v>54</v>
      </c>
      <c r="B48" s="20">
        <f>ROUND(B11*$D$3,2)</f>
        <v>0</v>
      </c>
      <c r="C48" s="20">
        <f aca="true" t="shared" si="15" ref="C48:I48">ROUND(C11*$D$3,2)</f>
        <v>0</v>
      </c>
      <c r="D48" s="20">
        <f t="shared" si="15"/>
        <v>14199</v>
      </c>
      <c r="E48" s="20">
        <f t="shared" si="15"/>
        <v>0</v>
      </c>
      <c r="F48" s="20">
        <f t="shared" si="15"/>
        <v>2172</v>
      </c>
      <c r="G48" s="20">
        <f t="shared" si="15"/>
        <v>6345</v>
      </c>
      <c r="H48" s="20">
        <f t="shared" si="15"/>
        <v>2382</v>
      </c>
      <c r="I48" s="20">
        <f t="shared" si="15"/>
        <v>0</v>
      </c>
      <c r="J48" s="32">
        <f>SUM(B48:I48)</f>
        <v>25098</v>
      </c>
    </row>
    <row r="49" spans="1:10" ht="15.75">
      <c r="A49" s="16" t="s">
        <v>55</v>
      </c>
      <c r="B49" s="34">
        <f aca="true" t="shared" si="16" ref="B49:J49">SUM(B50:B54)</f>
        <v>-727911.55</v>
      </c>
      <c r="C49" s="34">
        <f t="shared" si="16"/>
        <v>-747658.3799999999</v>
      </c>
      <c r="D49" s="34">
        <f t="shared" si="16"/>
        <v>-697700.34</v>
      </c>
      <c r="E49" s="34">
        <f t="shared" si="16"/>
        <v>-1199084.39</v>
      </c>
      <c r="F49" s="34">
        <f t="shared" si="16"/>
        <v>-274923.57999999996</v>
      </c>
      <c r="G49" s="34">
        <f t="shared" si="16"/>
        <v>-1515395.96</v>
      </c>
      <c r="H49" s="34">
        <f t="shared" si="16"/>
        <v>-987336.6</v>
      </c>
      <c r="I49" s="34">
        <f t="shared" si="16"/>
        <v>-313931.44000000006</v>
      </c>
      <c r="J49" s="34">
        <f t="shared" si="16"/>
        <v>-6463942.24</v>
      </c>
    </row>
    <row r="50" spans="1:10" ht="15.75">
      <c r="A50" s="12" t="s">
        <v>56</v>
      </c>
      <c r="B50" s="27">
        <f>'[1]PERMISSÃO 01 a 101113'!B46+'[1]PERMISSÃO 11 a 301113'!B46</f>
        <v>-716178.03</v>
      </c>
      <c r="C50" s="27">
        <f>'[1]PERMISSÃO 01 a 101113'!C46+'[1]PERMISSÃO 11 a 301113'!C46</f>
        <v>-734066.94</v>
      </c>
      <c r="D50" s="27">
        <f>'[1]PERMISSÃO 01 a 101113'!D46+'[1]PERMISSÃO 11 a 301113'!D46</f>
        <v>-649722.23</v>
      </c>
      <c r="E50" s="27">
        <f>'[1]PERMISSÃO 01 a 101113'!E46+'[1]PERMISSÃO 11 a 301113'!E46</f>
        <v>-1112776.2999999998</v>
      </c>
      <c r="F50" s="27">
        <f>'[1]PERMISSÃO 01 a 101113'!F46+'[1]PERMISSÃO 11 a 301113'!F46</f>
        <v>-274721.37999999995</v>
      </c>
      <c r="G50" s="27">
        <f>'[1]PERMISSÃO 01 a 101113'!G46+'[1]PERMISSÃO 11 a 301113'!G46</f>
        <v>-1478938.2899999998</v>
      </c>
      <c r="H50" s="27">
        <f>'[1]PERMISSÃO 01 a 101113'!H46+'[1]PERMISSÃO 11 a 301113'!H46</f>
        <v>-958938.51</v>
      </c>
      <c r="I50" s="27">
        <f>'[1]PERMISSÃO 01 a 101113'!I46+'[1]PERMISSÃO 11 a 301113'!I46</f>
        <v>-313527.04000000004</v>
      </c>
      <c r="J50" s="27">
        <f t="shared" si="9"/>
        <v>-6238868.72</v>
      </c>
    </row>
    <row r="51" spans="1:10" ht="15.75">
      <c r="A51" s="12" t="s">
        <v>57</v>
      </c>
      <c r="B51" s="27">
        <f>'[1]PERMISSÃO 01 a 101113'!B47+'[1]PERMISSÃO 11 a 301113'!B47</f>
        <v>-1242</v>
      </c>
      <c r="C51" s="27">
        <f>'[1]PERMISSÃO 01 a 101113'!C47+'[1]PERMISSÃO 11 a 301113'!C47</f>
        <v>-2916</v>
      </c>
      <c r="D51" s="27">
        <f>'[1]PERMISSÃO 01 a 101113'!D47+'[1]PERMISSÃO 11 a 301113'!D47</f>
        <v>0</v>
      </c>
      <c r="E51" s="27">
        <f>'[1]PERMISSÃO 01 a 101113'!E47+'[1]PERMISSÃO 11 a 301113'!E47</f>
        <v>0</v>
      </c>
      <c r="F51" s="27">
        <f>'[1]PERMISSÃO 01 a 101113'!F47+'[1]PERMISSÃO 11 a 301113'!F47</f>
        <v>0</v>
      </c>
      <c r="G51" s="27">
        <f>'[1]PERMISSÃO 01 a 101113'!G47+'[1]PERMISSÃO 11 a 301113'!G47</f>
        <v>-1485</v>
      </c>
      <c r="H51" s="27">
        <f>'[1]PERMISSÃO 01 a 101113'!H47+'[1]PERMISSÃO 11 a 301113'!H47</f>
        <v>-1242</v>
      </c>
      <c r="I51" s="27">
        <f>'[1]PERMISSÃO 01 a 101113'!I47+'[1]PERMISSÃO 11 a 301113'!I47</f>
        <v>0</v>
      </c>
      <c r="J51" s="27">
        <f t="shared" si="9"/>
        <v>-6885</v>
      </c>
    </row>
    <row r="52" spans="1:10" ht="15.75">
      <c r="A52" s="12" t="s">
        <v>58</v>
      </c>
      <c r="B52" s="27">
        <f>'[1]PERMISSÃO 01 a 101113'!B48+'[1]PERMISSÃO 11 a 301113'!B48</f>
        <v>-10000</v>
      </c>
      <c r="C52" s="27">
        <f>'[1]PERMISSÃO 01 a 101113'!C48+'[1]PERMISSÃO 11 a 301113'!C48</f>
        <v>-10000</v>
      </c>
      <c r="D52" s="27">
        <f>'[1]PERMISSÃO 01 a 101113'!D48+'[1]PERMISSÃO 11 a 301113'!D48</f>
        <v>0</v>
      </c>
      <c r="E52" s="27">
        <f>'[1]PERMISSÃO 01 a 101113'!E48+'[1]PERMISSÃO 11 a 301113'!E48</f>
        <v>-80000</v>
      </c>
      <c r="F52" s="27">
        <f>'[1]PERMISSÃO 01 a 101113'!F48+'[1]PERMISSÃO 11 a 301113'!F48</f>
        <v>0</v>
      </c>
      <c r="G52" s="27">
        <f>'[1]PERMISSÃO 01 a 101113'!G48+'[1]PERMISSÃO 11 a 301113'!G48</f>
        <v>-31000</v>
      </c>
      <c r="H52" s="27">
        <f>'[1]PERMISSÃO 01 a 101113'!H48+'[1]PERMISSÃO 11 a 301113'!H48</f>
        <v>-22000</v>
      </c>
      <c r="I52" s="27">
        <f>'[1]PERMISSÃO 01 a 101113'!I48+'[1]PERMISSÃO 11 a 301113'!I48</f>
        <v>0</v>
      </c>
      <c r="J52" s="27">
        <f t="shared" si="9"/>
        <v>-153000</v>
      </c>
    </row>
    <row r="53" spans="1:10" ht="15.75">
      <c r="A53" s="12" t="s">
        <v>59</v>
      </c>
      <c r="B53" s="27">
        <f>'[1]PERMISSÃO 01 a 101113'!B49+'[1]PERMISSÃO 11 a 301113'!B49</f>
        <v>-491.52</v>
      </c>
      <c r="C53" s="27">
        <f>'[1]PERMISSÃO 01 a 101113'!C49+'[1]PERMISSÃO 11 a 301113'!C49</f>
        <v>-675.44</v>
      </c>
      <c r="D53" s="27">
        <f>'[1]PERMISSÃO 01 a 101113'!D49+'[1]PERMISSÃO 11 a 301113'!D49</f>
        <v>-47371.509999999995</v>
      </c>
      <c r="E53" s="27">
        <f>'[1]PERMISSÃO 01 a 101113'!E49+'[1]PERMISSÃO 11 a 301113'!E49</f>
        <v>-6139.589999999999</v>
      </c>
      <c r="F53" s="27">
        <f>'[1]PERMISSÃO 01 a 101113'!F49+'[1]PERMISSÃO 11 a 301113'!F49</f>
        <v>0</v>
      </c>
      <c r="G53" s="27">
        <f>'[1]PERMISSÃO 01 a 101113'!G49+'[1]PERMISSÃO 11 a 301113'!G49</f>
        <v>-1815.87</v>
      </c>
      <c r="H53" s="27">
        <f>'[1]PERMISSÃO 01 a 101113'!H49+'[1]PERMISSÃO 11 a 301113'!H49</f>
        <v>-1381.69</v>
      </c>
      <c r="I53" s="27">
        <f>'[1]PERMISSÃO 01 a 101113'!I49+'[1]PERMISSÃO 11 a 301113'!I49</f>
        <v>0</v>
      </c>
      <c r="J53" s="21">
        <f t="shared" si="9"/>
        <v>-57875.619999999995</v>
      </c>
    </row>
    <row r="54" spans="1:10" ht="15.75">
      <c r="A54" s="12" t="s">
        <v>60</v>
      </c>
      <c r="B54" s="27">
        <f>'[1]PERMISSÃO 01 a 101113'!B50+'[1]PERMISSÃO 11 a 301113'!B50</f>
        <v>0</v>
      </c>
      <c r="C54" s="27">
        <f>'[1]PERMISSÃO 01 a 101113'!C50+'[1]PERMISSÃO 11 a 301113'!C50</f>
        <v>0</v>
      </c>
      <c r="D54" s="27">
        <f>'[1]PERMISSÃO 01 a 101113'!D50+'[1]PERMISSÃO 11 a 301113'!D50</f>
        <v>-606.6</v>
      </c>
      <c r="E54" s="27">
        <f>'[1]PERMISSÃO 01 a 101113'!E50+'[1]PERMISSÃO 11 a 301113'!E50</f>
        <v>-168.5</v>
      </c>
      <c r="F54" s="27">
        <f>'[1]PERMISSÃO 01 a 101113'!F50+'[1]PERMISSÃO 11 a 301113'!F50</f>
        <v>-202.2</v>
      </c>
      <c r="G54" s="27">
        <f>'[1]PERMISSÃO 01 a 101113'!G50+'[1]PERMISSÃO 11 a 301113'!G50</f>
        <v>-2156.8</v>
      </c>
      <c r="H54" s="27">
        <f>'[1]PERMISSÃO 01 a 101113'!H50+'[1]PERMISSÃO 11 a 301113'!H50</f>
        <v>-3774.4</v>
      </c>
      <c r="I54" s="27">
        <f>'[1]PERMISSÃO 01 a 101113'!I50+'[1]PERMISSÃO 11 a 301113'!I50</f>
        <v>-404.4</v>
      </c>
      <c r="J54" s="27">
        <f t="shared" si="9"/>
        <v>-7312.9</v>
      </c>
    </row>
    <row r="55" spans="1:10" ht="15.75">
      <c r="A55" s="16" t="s">
        <v>61</v>
      </c>
      <c r="B55" s="35">
        <f>'[1]PERMISSÃO 01 a 101113'!B51+'[1]PERMISSÃO 11 a 301113'!B51</f>
        <v>523888.74999999994</v>
      </c>
      <c r="C55" s="35">
        <f>'[1]PERMISSÃO 01 a 101113'!C51+'[1]PERMISSÃO 11 a 301113'!C51</f>
        <v>372043.94999999995</v>
      </c>
      <c r="D55" s="35">
        <f>'[1]PERMISSÃO 01 a 101113'!D51+'[1]PERMISSÃO 11 a 301113'!D51</f>
        <v>469737.32999999996</v>
      </c>
      <c r="E55" s="35">
        <f>'[1]PERMISSÃO 01 a 101113'!E51+'[1]PERMISSÃO 11 a 301113'!E51</f>
        <v>856305.5500000002</v>
      </c>
      <c r="F55" s="35">
        <f>'[1]PERMISSÃO 01 a 101113'!F51+'[1]PERMISSÃO 11 a 301113'!F51</f>
        <v>372313</v>
      </c>
      <c r="G55" s="35">
        <f>'[1]PERMISSÃO 01 a 101113'!G51+'[1]PERMISSÃO 11 a 301113'!G51</f>
        <v>633765.6000000001</v>
      </c>
      <c r="H55" s="35">
        <f>'[1]PERMISSÃO 01 a 101113'!H51+'[1]PERMISSÃO 11 a 301113'!H51</f>
        <v>367871.68000000005</v>
      </c>
      <c r="I55" s="35">
        <f>'[1]PERMISSÃO 01 a 101113'!I51+'[1]PERMISSÃO 11 a 301113'!I51</f>
        <v>270945.42</v>
      </c>
      <c r="J55" s="27">
        <f t="shared" si="9"/>
        <v>3866871.2800000003</v>
      </c>
    </row>
    <row r="56" spans="1:10" ht="15.75">
      <c r="A56" s="36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5.75">
      <c r="A57" s="18" t="s">
        <v>62</v>
      </c>
      <c r="B57" s="37">
        <f aca="true" t="shared" si="17" ref="B57:I57">+B41+B45</f>
        <v>17104707.27</v>
      </c>
      <c r="C57" s="37">
        <f t="shared" si="17"/>
        <v>12223836.41</v>
      </c>
      <c r="D57" s="37">
        <f t="shared" si="17"/>
        <v>19937414.479999997</v>
      </c>
      <c r="E57" s="37">
        <f t="shared" si="17"/>
        <v>25165035.660000004</v>
      </c>
      <c r="F57" s="37">
        <f t="shared" si="17"/>
        <v>14357581.58</v>
      </c>
      <c r="G57" s="37">
        <f t="shared" si="17"/>
        <v>25341975.740000002</v>
      </c>
      <c r="H57" s="37">
        <f t="shared" si="17"/>
        <v>14697522.450000001</v>
      </c>
      <c r="I57" s="37">
        <f t="shared" si="17"/>
        <v>10622978.71</v>
      </c>
      <c r="J57" s="37">
        <f>SUM(B57:I57)</f>
        <v>139451052.29999998</v>
      </c>
    </row>
    <row r="58" spans="1:10" ht="15.75">
      <c r="A58" s="38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4.25">
      <c r="A59" s="40"/>
      <c r="B59" s="41"/>
      <c r="C59" s="41"/>
      <c r="D59" s="41"/>
      <c r="E59" s="41"/>
      <c r="F59" s="41"/>
      <c r="G59" s="41"/>
      <c r="H59" s="41"/>
      <c r="I59" s="41"/>
      <c r="J59" s="42"/>
    </row>
    <row r="60" spans="1:10" ht="17.25" customHeight="1">
      <c r="A60" s="18" t="s">
        <v>63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37">
        <f>SUM(J61:J75)</f>
        <v>139451052.35999998</v>
      </c>
    </row>
    <row r="61" spans="1:10" ht="17.25" customHeight="1">
      <c r="A61" s="16" t="s">
        <v>64</v>
      </c>
      <c r="B61" s="44">
        <f>'[1]PERMISSÃO 01 a 101113'!B57+'[1]PERMISSÃO 11 a 301113'!B57</f>
        <v>2709989.5300000003</v>
      </c>
      <c r="C61" s="44">
        <f>'[1]PERMISSÃO 01 a 101113'!C57+'[1]PERMISSÃO 11 a 301113'!C57</f>
        <v>2825752.63</v>
      </c>
      <c r="D61" s="43">
        <f>'[1]PERMISSÃO 01 a 101113'!D57+'[1]PERMISSÃO 11 a 301113'!D57</f>
        <v>0</v>
      </c>
      <c r="E61" s="43">
        <f>'[1]PERMISSÃO 01 a 101113'!E57+'[1]PERMISSÃO 11 a 301113'!E57</f>
        <v>0</v>
      </c>
      <c r="F61" s="43">
        <f>'[1]PERMISSÃO 01 a 101113'!F57+'[1]PERMISSÃO 11 a 301113'!F57</f>
        <v>0</v>
      </c>
      <c r="G61" s="43">
        <f>'[1]PERMISSÃO 01 a 101113'!G57+'[1]PERMISSÃO 11 a 301113'!G57</f>
        <v>0</v>
      </c>
      <c r="H61" s="43">
        <f>'[1]PERMISSÃO 01 a 101113'!H57+'[1]PERMISSÃO 11 a 301113'!H57</f>
        <v>0</v>
      </c>
      <c r="I61" s="43">
        <f>'[1]PERMISSÃO 01 a 101113'!I57+'[1]PERMISSÃO 11 a 301113'!I57</f>
        <v>0</v>
      </c>
      <c r="J61" s="37">
        <f>SUM(B61:I61)</f>
        <v>5535742.16</v>
      </c>
    </row>
    <row r="62" spans="1:10" ht="17.25" customHeight="1">
      <c r="A62" s="16" t="s">
        <v>65</v>
      </c>
      <c r="B62" s="44">
        <f>'[1]PERMISSÃO 01 a 101113'!B58+'[1]PERMISSÃO 11 a 301113'!B58</f>
        <v>9965220.120000001</v>
      </c>
      <c r="C62" s="44">
        <f>'[1]PERMISSÃO 01 a 101113'!C58+'[1]PERMISSÃO 11 a 301113'!C58</f>
        <v>6793661.8</v>
      </c>
      <c r="D62" s="43">
        <f>'[1]PERMISSÃO 01 a 101113'!D58+'[1]PERMISSÃO 11 a 301113'!D58</f>
        <v>0</v>
      </c>
      <c r="E62" s="44">
        <f>'[1]PERMISSÃO 01 a 101113'!E58+'[1]PERMISSÃO 11 a 301113'!E58</f>
        <v>5742930.76</v>
      </c>
      <c r="F62" s="43">
        <f>'[1]PERMISSÃO 01 a 101113'!F58+'[1]PERMISSÃO 11 a 301113'!F58</f>
        <v>0</v>
      </c>
      <c r="G62" s="43">
        <f>'[1]PERMISSÃO 01 a 101113'!G58+'[1]PERMISSÃO 11 a 301113'!G58</f>
        <v>0</v>
      </c>
      <c r="H62" s="43">
        <f>'[1]PERMISSÃO 01 a 101113'!H58+'[1]PERMISSÃO 11 a 301113'!H58</f>
        <v>0</v>
      </c>
      <c r="I62" s="43">
        <f>'[1]PERMISSÃO 01 a 101113'!I58+'[1]PERMISSÃO 11 a 301113'!I58</f>
        <v>0</v>
      </c>
      <c r="J62" s="37">
        <f aca="true" t="shared" si="18" ref="J62:J74">SUM(B62:I62)</f>
        <v>22501812.68</v>
      </c>
    </row>
    <row r="63" spans="1:10" ht="17.25" customHeight="1">
      <c r="A63" s="16" t="s">
        <v>66</v>
      </c>
      <c r="B63" s="43">
        <f>'[1]PERMISSÃO 01 a 101113'!B59+'[1]PERMISSÃO 11 a 301113'!B59</f>
        <v>0</v>
      </c>
      <c r="C63" s="43">
        <f>'[1]PERMISSÃO 01 a 101113'!C59+'[1]PERMISSÃO 11 a 301113'!C59</f>
        <v>0</v>
      </c>
      <c r="D63" s="34">
        <f>'[1]PERMISSÃO 01 a 101113'!D59+'[1]PERMISSÃO 11 a 301113'!D59</f>
        <v>3459276.1800000006</v>
      </c>
      <c r="E63" s="43">
        <f>'[1]PERMISSÃO 01 a 101113'!E59+'[1]PERMISSÃO 11 a 301113'!E59</f>
        <v>0</v>
      </c>
      <c r="F63" s="43">
        <f>'[1]PERMISSÃO 01 a 101113'!F59+'[1]PERMISSÃO 11 a 301113'!F59</f>
        <v>0</v>
      </c>
      <c r="G63" s="43">
        <f>'[1]PERMISSÃO 01 a 101113'!G59+'[1]PERMISSÃO 11 a 301113'!G59</f>
        <v>0</v>
      </c>
      <c r="H63" s="43">
        <f>'[1]PERMISSÃO 01 a 101113'!H59+'[1]PERMISSÃO 11 a 301113'!H59</f>
        <v>0</v>
      </c>
      <c r="I63" s="43">
        <f>'[1]PERMISSÃO 01 a 101113'!I59+'[1]PERMISSÃO 11 a 301113'!I59</f>
        <v>0</v>
      </c>
      <c r="J63" s="34">
        <f t="shared" si="18"/>
        <v>3459276.1800000006</v>
      </c>
    </row>
    <row r="64" spans="1:10" ht="17.25" customHeight="1">
      <c r="A64" s="16" t="s">
        <v>67</v>
      </c>
      <c r="B64" s="43">
        <f>'[1]PERMISSÃO 01 a 101113'!B60+'[1]PERMISSÃO 11 a 301113'!B60</f>
        <v>0</v>
      </c>
      <c r="C64" s="43">
        <f>'[1]PERMISSÃO 01 a 101113'!C60+'[1]PERMISSÃO 11 a 301113'!C60</f>
        <v>0</v>
      </c>
      <c r="D64" s="44">
        <f>'[1]PERMISSÃO 01 a 101113'!D60+'[1]PERMISSÃO 11 a 301113'!D60</f>
        <v>5155365.229999999</v>
      </c>
      <c r="E64" s="43">
        <f>'[1]PERMISSÃO 01 a 101113'!E60+'[1]PERMISSÃO 11 a 301113'!E60</f>
        <v>0</v>
      </c>
      <c r="F64" s="43">
        <f>'[1]PERMISSÃO 01 a 101113'!F60+'[1]PERMISSÃO 11 a 301113'!F60</f>
        <v>0</v>
      </c>
      <c r="G64" s="43">
        <f>'[1]PERMISSÃO 01 a 101113'!G60+'[1]PERMISSÃO 11 a 301113'!G60</f>
        <v>0</v>
      </c>
      <c r="H64" s="43">
        <f>'[1]PERMISSÃO 01 a 101113'!H60+'[1]PERMISSÃO 11 a 301113'!H60</f>
        <v>0</v>
      </c>
      <c r="I64" s="43">
        <f>'[1]PERMISSÃO 01 a 101113'!I60+'[1]PERMISSÃO 11 a 301113'!I60</f>
        <v>0</v>
      </c>
      <c r="J64" s="37">
        <f t="shared" si="18"/>
        <v>5155365.229999999</v>
      </c>
    </row>
    <row r="65" spans="1:10" ht="17.25" customHeight="1">
      <c r="A65" s="16" t="s">
        <v>68</v>
      </c>
      <c r="B65" s="43">
        <f>'[1]PERMISSÃO 01 a 101113'!B61+'[1]PERMISSÃO 11 a 301113'!B61</f>
        <v>0</v>
      </c>
      <c r="C65" s="43">
        <f>'[1]PERMISSÃO 01 a 101113'!C61+'[1]PERMISSÃO 11 a 301113'!C61</f>
        <v>0</v>
      </c>
      <c r="D65" s="44">
        <f>'[1]PERMISSÃO 01 a 101113'!D61+'[1]PERMISSÃO 11 a 301113'!D61</f>
        <v>1638954.07</v>
      </c>
      <c r="E65" s="43">
        <f>'[1]PERMISSÃO 01 a 101113'!E61+'[1]PERMISSÃO 11 a 301113'!E61</f>
        <v>0</v>
      </c>
      <c r="F65" s="43">
        <f>'[1]PERMISSÃO 01 a 101113'!F61+'[1]PERMISSÃO 11 a 301113'!F61</f>
        <v>0</v>
      </c>
      <c r="G65" s="43">
        <f>'[1]PERMISSÃO 01 a 101113'!G61+'[1]PERMISSÃO 11 a 301113'!G61</f>
        <v>0</v>
      </c>
      <c r="H65" s="43">
        <f>'[1]PERMISSÃO 01 a 101113'!H61+'[1]PERMISSÃO 11 a 301113'!H61</f>
        <v>0</v>
      </c>
      <c r="I65" s="43">
        <f>'[1]PERMISSÃO 01 a 101113'!I61+'[1]PERMISSÃO 11 a 301113'!I61</f>
        <v>0</v>
      </c>
      <c r="J65" s="34">
        <f t="shared" si="18"/>
        <v>1638954.07</v>
      </c>
    </row>
    <row r="66" spans="1:10" ht="17.25" customHeight="1">
      <c r="A66" s="16" t="s">
        <v>69</v>
      </c>
      <c r="B66" s="43">
        <f>'[1]PERMISSÃO 01 a 101113'!B62+'[1]PERMISSÃO 11 a 301113'!B62</f>
        <v>0</v>
      </c>
      <c r="C66" s="43">
        <f>'[1]PERMISSÃO 01 a 101113'!C62+'[1]PERMISSÃO 11 a 301113'!C62</f>
        <v>0</v>
      </c>
      <c r="D66" s="44">
        <f>'[1]PERMISSÃO 01 a 101113'!D62+'[1]PERMISSÃO 11 a 301113'!D62</f>
        <v>1128466.54</v>
      </c>
      <c r="E66" s="43">
        <f>'[1]PERMISSÃO 01 a 101113'!E62+'[1]PERMISSÃO 11 a 301113'!E62</f>
        <v>0</v>
      </c>
      <c r="F66" s="44">
        <f>'[1]PERMISSÃO 01 a 101113'!F62+'[1]PERMISSÃO 11 a 301113'!F62</f>
        <v>1850330.0700000003</v>
      </c>
      <c r="G66" s="43">
        <f>'[1]PERMISSÃO 01 a 101113'!G62+'[1]PERMISSÃO 11 a 301113'!G62</f>
        <v>0</v>
      </c>
      <c r="H66" s="43">
        <f>'[1]PERMISSÃO 01 a 101113'!H62+'[1]PERMISSÃO 11 a 301113'!H62</f>
        <v>0</v>
      </c>
      <c r="I66" s="43">
        <f>'[1]PERMISSÃO 01 a 101113'!I62+'[1]PERMISSÃO 11 a 301113'!I62</f>
        <v>0</v>
      </c>
      <c r="J66" s="37">
        <f t="shared" si="18"/>
        <v>2978796.6100000003</v>
      </c>
    </row>
    <row r="67" spans="1:10" ht="17.25" customHeight="1">
      <c r="A67" s="16" t="s">
        <v>70</v>
      </c>
      <c r="B67" s="43">
        <f>'[1]PERMISSÃO 01 a 101113'!B63+'[1]PERMISSÃO 11 a 301113'!B63</f>
        <v>0</v>
      </c>
      <c r="C67" s="43">
        <f>'[1]PERMISSÃO 01 a 101113'!C63+'[1]PERMISSÃO 11 a 301113'!C63</f>
        <v>0</v>
      </c>
      <c r="D67" s="43">
        <f>'[1]PERMISSÃO 01 a 101113'!D63+'[1]PERMISSÃO 11 a 301113'!D63</f>
        <v>0</v>
      </c>
      <c r="E67" s="44">
        <f>'[1]PERMISSÃO 01 a 101113'!E63+'[1]PERMISSÃO 11 a 301113'!E63</f>
        <v>3974841.2899999996</v>
      </c>
      <c r="F67" s="43">
        <f>'[1]PERMISSÃO 01 a 101113'!F63+'[1]PERMISSÃO 11 a 301113'!F63</f>
        <v>0</v>
      </c>
      <c r="G67" s="43">
        <f>'[1]PERMISSÃO 01 a 101113'!G63+'[1]PERMISSÃO 11 a 301113'!G63</f>
        <v>0</v>
      </c>
      <c r="H67" s="43">
        <f>'[1]PERMISSÃO 01 a 101113'!H63+'[1]PERMISSÃO 11 a 301113'!H63</f>
        <v>0</v>
      </c>
      <c r="I67" s="43">
        <f>'[1]PERMISSÃO 01 a 101113'!I63+'[1]PERMISSÃO 11 a 301113'!I63</f>
        <v>0</v>
      </c>
      <c r="J67" s="37">
        <f t="shared" si="18"/>
        <v>3974841.2899999996</v>
      </c>
    </row>
    <row r="68" spans="1:10" ht="17.25" customHeight="1">
      <c r="A68" s="16" t="s">
        <v>71</v>
      </c>
      <c r="B68" s="43">
        <f>'[1]PERMISSÃO 01 a 101113'!B64+'[1]PERMISSÃO 11 a 301113'!B64</f>
        <v>0</v>
      </c>
      <c r="C68" s="43">
        <f>'[1]PERMISSÃO 01 a 101113'!C64+'[1]PERMISSÃO 11 a 301113'!C64</f>
        <v>0</v>
      </c>
      <c r="D68" s="43">
        <f>'[1]PERMISSÃO 01 a 101113'!D64+'[1]PERMISSÃO 11 a 301113'!D64</f>
        <v>0</v>
      </c>
      <c r="E68" s="44">
        <f>'[1]PERMISSÃO 01 a 101113'!E64+'[1]PERMISSÃO 11 a 301113'!E64</f>
        <v>2901414.8099999996</v>
      </c>
      <c r="F68" s="43">
        <f>'[1]PERMISSÃO 01 a 101113'!F64+'[1]PERMISSÃO 11 a 301113'!F64</f>
        <v>0</v>
      </c>
      <c r="G68" s="43">
        <f>'[1]PERMISSÃO 01 a 101113'!G64+'[1]PERMISSÃO 11 a 301113'!G64</f>
        <v>0</v>
      </c>
      <c r="H68" s="43">
        <f>'[1]PERMISSÃO 01 a 101113'!H64+'[1]PERMISSÃO 11 a 301113'!H64</f>
        <v>0</v>
      </c>
      <c r="I68" s="43">
        <f>'[1]PERMISSÃO 01 a 101113'!I64+'[1]PERMISSÃO 11 a 301113'!I64</f>
        <v>0</v>
      </c>
      <c r="J68" s="37">
        <f t="shared" si="18"/>
        <v>2901414.8099999996</v>
      </c>
    </row>
    <row r="69" spans="1:10" ht="17.25" customHeight="1">
      <c r="A69" s="16" t="s">
        <v>72</v>
      </c>
      <c r="B69" s="43">
        <f>'[1]PERMISSÃO 01 a 101113'!B65+'[1]PERMISSÃO 11 a 301113'!B65</f>
        <v>0</v>
      </c>
      <c r="C69" s="43">
        <f>'[1]PERMISSÃO 01 a 101113'!C65+'[1]PERMISSÃO 11 a 301113'!C65</f>
        <v>0</v>
      </c>
      <c r="D69" s="43">
        <f>'[1]PERMISSÃO 01 a 101113'!D65+'[1]PERMISSÃO 11 a 301113'!D65</f>
        <v>0</v>
      </c>
      <c r="E69" s="34">
        <f>'[1]PERMISSÃO 01 a 101113'!E65+'[1]PERMISSÃO 11 a 301113'!E65</f>
        <v>439346.32999999996</v>
      </c>
      <c r="F69" s="43">
        <f>'[1]PERMISSÃO 01 a 101113'!F65+'[1]PERMISSÃO 11 a 301113'!F65</f>
        <v>0</v>
      </c>
      <c r="G69" s="43">
        <f>'[1]PERMISSÃO 01 a 101113'!G65+'[1]PERMISSÃO 11 a 301113'!G65</f>
        <v>0</v>
      </c>
      <c r="H69" s="43">
        <f>'[1]PERMISSÃO 01 a 101113'!H65+'[1]PERMISSÃO 11 a 301113'!H65</f>
        <v>0</v>
      </c>
      <c r="I69" s="43">
        <f>'[1]PERMISSÃO 01 a 101113'!I65+'[1]PERMISSÃO 11 a 301113'!I65</f>
        <v>0</v>
      </c>
      <c r="J69" s="34">
        <f t="shared" si="18"/>
        <v>439346.32999999996</v>
      </c>
    </row>
    <row r="70" spans="1:10" ht="17.25" customHeight="1">
      <c r="A70" s="16" t="s">
        <v>73</v>
      </c>
      <c r="B70" s="43">
        <f>'[1]PERMISSÃO 01 a 101113'!B66+'[1]PERMISSÃO 11 a 301113'!B66</f>
        <v>0</v>
      </c>
      <c r="C70" s="43">
        <f>'[1]PERMISSÃO 01 a 101113'!C66+'[1]PERMISSÃO 11 a 301113'!C66</f>
        <v>0</v>
      </c>
      <c r="D70" s="43">
        <f>'[1]PERMISSÃO 01 a 101113'!D66+'[1]PERMISSÃO 11 a 301113'!D66</f>
        <v>0</v>
      </c>
      <c r="E70" s="43">
        <f>'[1]PERMISSÃO 01 a 101113'!E66+'[1]PERMISSÃO 11 a 301113'!E66</f>
        <v>0</v>
      </c>
      <c r="F70" s="44">
        <f>'[1]PERMISSÃO 01 a 101113'!F66+'[1]PERMISSÃO 11 a 301113'!F66</f>
        <v>6790115.379999999</v>
      </c>
      <c r="G70" s="43">
        <f>'[1]PERMISSÃO 01 a 101113'!G66+'[1]PERMISSÃO 11 a 301113'!G66</f>
        <v>0</v>
      </c>
      <c r="H70" s="43">
        <f>'[1]PERMISSÃO 01 a 101113'!H66+'[1]PERMISSÃO 11 a 301113'!H66</f>
        <v>0</v>
      </c>
      <c r="I70" s="43">
        <f>'[1]PERMISSÃO 01 a 101113'!I66+'[1]PERMISSÃO 11 a 301113'!I66</f>
        <v>0</v>
      </c>
      <c r="J70" s="37">
        <f t="shared" si="18"/>
        <v>6790115.379999999</v>
      </c>
    </row>
    <row r="71" spans="1:10" ht="17.25" customHeight="1">
      <c r="A71" s="16" t="s">
        <v>74</v>
      </c>
      <c r="B71" s="43">
        <f>'[1]PERMISSÃO 01 a 101113'!B67+'[1]PERMISSÃO 11 a 301113'!B67</f>
        <v>0</v>
      </c>
      <c r="C71" s="43">
        <f>'[1]PERMISSÃO 01 a 101113'!C67+'[1]PERMISSÃO 11 a 301113'!C67</f>
        <v>0</v>
      </c>
      <c r="D71" s="43">
        <f>'[1]PERMISSÃO 01 a 101113'!D67+'[1]PERMISSÃO 11 a 301113'!D67</f>
        <v>0</v>
      </c>
      <c r="E71" s="43">
        <f>'[1]PERMISSÃO 01 a 101113'!E67+'[1]PERMISSÃO 11 a 301113'!E67</f>
        <v>0</v>
      </c>
      <c r="F71" s="43">
        <f>'[1]PERMISSÃO 01 a 101113'!F67+'[1]PERMISSÃO 11 a 301113'!F67</f>
        <v>0</v>
      </c>
      <c r="G71" s="34">
        <f>'[1]PERMISSÃO 01 a 101113'!G67+'[1]PERMISSÃO 11 a 301113'!G67</f>
        <v>7995619.68</v>
      </c>
      <c r="H71" s="44">
        <f>'[1]PERMISSÃO 01 a 101113'!H67+'[1]PERMISSÃO 11 a 301113'!H67</f>
        <v>8750486.850000001</v>
      </c>
      <c r="I71" s="43">
        <f>'[1]PERMISSÃO 01 a 101113'!I67+'[1]PERMISSÃO 11 a 301113'!I67</f>
        <v>0</v>
      </c>
      <c r="J71" s="34">
        <f t="shared" si="18"/>
        <v>16746106.530000001</v>
      </c>
    </row>
    <row r="72" spans="1:10" ht="17.25" customHeight="1">
      <c r="A72" s="16" t="s">
        <v>75</v>
      </c>
      <c r="B72" s="43">
        <f>'[1]PERMISSÃO 01 a 101113'!B68+'[1]PERMISSÃO 11 a 301113'!B68</f>
        <v>0</v>
      </c>
      <c r="C72" s="43">
        <f>'[1]PERMISSÃO 01 a 101113'!C68+'[1]PERMISSÃO 11 a 301113'!C68</f>
        <v>0</v>
      </c>
      <c r="D72" s="43">
        <f>'[1]PERMISSÃO 01 a 101113'!D68+'[1]PERMISSÃO 11 a 301113'!D68</f>
        <v>0</v>
      </c>
      <c r="E72" s="43">
        <f>'[1]PERMISSÃO 01 a 101113'!E68+'[1]PERMISSÃO 11 a 301113'!E68</f>
        <v>0</v>
      </c>
      <c r="F72" s="43">
        <f>'[1]PERMISSÃO 01 a 101113'!F68+'[1]PERMISSÃO 11 a 301113'!F68</f>
        <v>0</v>
      </c>
      <c r="G72" s="44">
        <f>'[1]PERMISSÃO 01 a 101113'!G68+'[1]PERMISSÃO 11 a 301113'!G68</f>
        <v>7501633.600000001</v>
      </c>
      <c r="H72" s="43">
        <f>'[1]PERMISSÃO 01 a 101113'!H68+'[1]PERMISSÃO 11 a 301113'!H68</f>
        <v>0</v>
      </c>
      <c r="I72" s="43">
        <f>'[1]PERMISSÃO 01 a 101113'!I68+'[1]PERMISSÃO 11 a 301113'!I68</f>
        <v>0</v>
      </c>
      <c r="J72" s="37">
        <f t="shared" si="18"/>
        <v>7501633.600000001</v>
      </c>
    </row>
    <row r="73" spans="1:10" ht="17.25" customHeight="1">
      <c r="A73" s="16" t="s">
        <v>76</v>
      </c>
      <c r="B73" s="43">
        <f>'[1]PERMISSÃO 01 a 101113'!B69+'[1]PERMISSÃO 11 a 301113'!B69</f>
        <v>0</v>
      </c>
      <c r="C73" s="43">
        <f>'[1]PERMISSÃO 01 a 101113'!C69+'[1]PERMISSÃO 11 a 301113'!C69</f>
        <v>0</v>
      </c>
      <c r="D73" s="43">
        <f>'[1]PERMISSÃO 01 a 101113'!D69+'[1]PERMISSÃO 11 a 301113'!D69</f>
        <v>0</v>
      </c>
      <c r="E73" s="43">
        <f>'[1]PERMISSÃO 01 a 101113'!E69+'[1]PERMISSÃO 11 a 301113'!E69</f>
        <v>0</v>
      </c>
      <c r="F73" s="43">
        <f>'[1]PERMISSÃO 01 a 101113'!F69+'[1]PERMISSÃO 11 a 301113'!F69</f>
        <v>0</v>
      </c>
      <c r="G73" s="43">
        <f>'[1]PERMISSÃO 01 a 101113'!G69+'[1]PERMISSÃO 11 a 301113'!G69</f>
        <v>0</v>
      </c>
      <c r="H73" s="43">
        <f>'[1]PERMISSÃO 01 a 101113'!H69+'[1]PERMISSÃO 11 a 301113'!H69</f>
        <v>0</v>
      </c>
      <c r="I73" s="34">
        <f>'[1]PERMISSÃO 01 a 101113'!I69+'[1]PERMISSÃO 11 a 301113'!I69</f>
        <v>2924638.89</v>
      </c>
      <c r="J73" s="34">
        <f t="shared" si="18"/>
        <v>2924638.89</v>
      </c>
    </row>
    <row r="74" spans="1:10" ht="17.25" customHeight="1">
      <c r="A74" s="16" t="s">
        <v>77</v>
      </c>
      <c r="B74" s="43">
        <f>'[1]PERMISSÃO 01 a 101113'!B70+'[1]PERMISSÃO 11 a 301113'!B70</f>
        <v>0</v>
      </c>
      <c r="C74" s="43">
        <f>'[1]PERMISSÃO 01 a 101113'!C70+'[1]PERMISSÃO 11 a 301113'!C70</f>
        <v>0</v>
      </c>
      <c r="D74" s="43">
        <f>'[1]PERMISSÃO 01 a 101113'!D70+'[1]PERMISSÃO 11 a 301113'!D70</f>
        <v>0</v>
      </c>
      <c r="E74" s="43">
        <f>'[1]PERMISSÃO 01 a 101113'!E70+'[1]PERMISSÃO 11 a 301113'!E70</f>
        <v>0</v>
      </c>
      <c r="F74" s="43">
        <f>'[1]PERMISSÃO 01 a 101113'!F70+'[1]PERMISSÃO 11 a 301113'!F70</f>
        <v>0</v>
      </c>
      <c r="G74" s="43">
        <f>'[1]PERMISSÃO 01 a 101113'!G70+'[1]PERMISSÃO 11 a 301113'!G70</f>
        <v>0</v>
      </c>
      <c r="H74" s="43">
        <f>'[1]PERMISSÃO 01 a 101113'!H70+'[1]PERMISSÃO 11 a 301113'!H70</f>
        <v>0</v>
      </c>
      <c r="I74" s="44">
        <f>'[1]PERMISSÃO 01 a 101113'!I70+'[1]PERMISSÃO 11 a 301113'!I70</f>
        <v>4577982.33</v>
      </c>
      <c r="J74" s="37">
        <f t="shared" si="18"/>
        <v>4577982.33</v>
      </c>
    </row>
    <row r="75" spans="1:10" ht="17.25" customHeight="1">
      <c r="A75" s="38" t="s">
        <v>78</v>
      </c>
      <c r="B75" s="39">
        <f>'[1]PERMISSÃO 01 a 101113'!B71+'[1]PERMISSÃO 11 a 301113'!B71</f>
        <v>4429497.610000001</v>
      </c>
      <c r="C75" s="39">
        <f>'[1]PERMISSÃO 01 a 101113'!C71+'[1]PERMISSÃO 11 a 301113'!C71</f>
        <v>2604421.9699999997</v>
      </c>
      <c r="D75" s="39">
        <f>'[1]PERMISSÃO 01 a 101113'!D71+'[1]PERMISSÃO 11 a 301113'!D71</f>
        <v>8555352.43</v>
      </c>
      <c r="E75" s="39">
        <f>'[1]PERMISSÃO 01 a 101113'!E71+'[1]PERMISSÃO 11 a 301113'!E71</f>
        <v>12106502.57</v>
      </c>
      <c r="F75" s="39">
        <f>'[1]PERMISSÃO 01 a 101113'!F71+'[1]PERMISSÃO 11 a 301113'!F71</f>
        <v>5717136.13</v>
      </c>
      <c r="G75" s="39">
        <f>'[1]PERMISSÃO 01 a 101113'!G71+'[1]PERMISSÃO 11 a 301113'!G71</f>
        <v>9844722.47</v>
      </c>
      <c r="H75" s="39">
        <f>'[1]PERMISSÃO 01 a 101113'!H71+'[1]PERMISSÃO 11 a 301113'!H71</f>
        <v>5947035.58</v>
      </c>
      <c r="I75" s="39">
        <f>'[1]PERMISSÃO 01 a 101113'!I71+'[1]PERMISSÃO 11 a 301113'!I71</f>
        <v>3120357.5100000002</v>
      </c>
      <c r="J75" s="39">
        <f>SUM(B75:I75)</f>
        <v>52325026.269999996</v>
      </c>
    </row>
    <row r="76" spans="1:10" ht="17.25" customHeight="1">
      <c r="A76" s="63"/>
      <c r="B76" s="64">
        <v>0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/>
    </row>
    <row r="77" spans="1:10" ht="15.75">
      <c r="A77" s="45"/>
      <c r="B77" s="46"/>
      <c r="C77" s="46"/>
      <c r="D77" s="46"/>
      <c r="E77" s="46"/>
      <c r="F77" s="46"/>
      <c r="G77" s="46"/>
      <c r="H77" s="46"/>
      <c r="I77" s="46"/>
      <c r="J77" s="47"/>
    </row>
    <row r="78" spans="1:10" ht="15.75">
      <c r="A78" s="18" t="s">
        <v>79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37"/>
    </row>
    <row r="79" spans="1:10" ht="15.75">
      <c r="A79" s="16" t="s">
        <v>80</v>
      </c>
      <c r="B79" s="48">
        <v>1.5899257249324146</v>
      </c>
      <c r="C79" s="48">
        <v>1.5605447586851267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37"/>
    </row>
    <row r="80" spans="1:10" ht="15.75">
      <c r="A80" s="16" t="s">
        <v>81</v>
      </c>
      <c r="B80" s="48">
        <v>1.4779376480564113</v>
      </c>
      <c r="C80" s="48">
        <v>1.4523169061060603</v>
      </c>
      <c r="D80" s="48"/>
      <c r="E80" s="56">
        <v>1.5634922172458006</v>
      </c>
      <c r="F80" s="48">
        <v>0</v>
      </c>
      <c r="G80" s="48">
        <v>0</v>
      </c>
      <c r="H80" s="48">
        <v>0</v>
      </c>
      <c r="I80" s="48">
        <v>0</v>
      </c>
      <c r="J80" s="37"/>
    </row>
    <row r="81" spans="1:10" ht="15.75">
      <c r="A81" s="16" t="s">
        <v>82</v>
      </c>
      <c r="B81" s="48">
        <v>0</v>
      </c>
      <c r="C81" s="48">
        <v>0</v>
      </c>
      <c r="D81" s="24">
        <v>1.4210772608399451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34"/>
    </row>
    <row r="82" spans="1:10" ht="15.75">
      <c r="A82" s="16" t="s">
        <v>83</v>
      </c>
      <c r="B82" s="48">
        <v>0</v>
      </c>
      <c r="C82" s="48">
        <v>0</v>
      </c>
      <c r="D82" s="48">
        <v>1.493620734850589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37"/>
    </row>
    <row r="83" spans="1:10" ht="15.75">
      <c r="A83" s="16" t="s">
        <v>84</v>
      </c>
      <c r="B83" s="48">
        <v>0</v>
      </c>
      <c r="C83" s="48">
        <v>0</v>
      </c>
      <c r="D83" s="48">
        <v>1.8544720357712807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34"/>
    </row>
    <row r="84" spans="1:10" ht="15.75">
      <c r="A84" s="16" t="s">
        <v>85</v>
      </c>
      <c r="B84" s="48">
        <v>0</v>
      </c>
      <c r="C84" s="48">
        <v>0</v>
      </c>
      <c r="D84" s="48">
        <v>1.6856035815183237</v>
      </c>
      <c r="E84" s="48">
        <v>0</v>
      </c>
      <c r="F84" s="48">
        <v>1.5165797306526239</v>
      </c>
      <c r="G84" s="48">
        <v>0</v>
      </c>
      <c r="H84" s="48">
        <v>0</v>
      </c>
      <c r="I84" s="48">
        <v>0</v>
      </c>
      <c r="J84" s="37"/>
    </row>
    <row r="85" spans="1:10" ht="15.75">
      <c r="A85" s="16" t="s">
        <v>86</v>
      </c>
      <c r="B85" s="48">
        <v>0</v>
      </c>
      <c r="C85" s="48">
        <v>0</v>
      </c>
      <c r="D85" s="48">
        <v>0</v>
      </c>
      <c r="E85" s="48">
        <v>1.4640228075903436</v>
      </c>
      <c r="F85" s="48"/>
      <c r="G85" s="48">
        <v>0</v>
      </c>
      <c r="H85" s="48">
        <v>0</v>
      </c>
      <c r="I85" s="48">
        <v>0</v>
      </c>
      <c r="J85" s="37"/>
    </row>
    <row r="86" spans="1:10" ht="15.75">
      <c r="A86" s="16" t="s">
        <v>87</v>
      </c>
      <c r="B86" s="48">
        <v>0</v>
      </c>
      <c r="C86" s="48">
        <v>0</v>
      </c>
      <c r="D86" s="48">
        <v>0</v>
      </c>
      <c r="E86" s="48">
        <v>1.4881058148700488</v>
      </c>
      <c r="F86" s="48">
        <v>0</v>
      </c>
      <c r="G86" s="48">
        <v>0</v>
      </c>
      <c r="H86" s="48">
        <v>0</v>
      </c>
      <c r="I86" s="48">
        <v>0</v>
      </c>
      <c r="J86" s="37"/>
    </row>
    <row r="87" spans="1:10" ht="15.75">
      <c r="A87" s="16" t="s">
        <v>88</v>
      </c>
      <c r="B87" s="48">
        <v>0</v>
      </c>
      <c r="C87" s="48">
        <v>0</v>
      </c>
      <c r="D87" s="48">
        <v>0</v>
      </c>
      <c r="E87" s="24">
        <v>1.5365114778842959</v>
      </c>
      <c r="F87" s="48">
        <v>0</v>
      </c>
      <c r="G87" s="48">
        <v>0</v>
      </c>
      <c r="H87" s="48">
        <v>0</v>
      </c>
      <c r="I87" s="48">
        <v>0</v>
      </c>
      <c r="J87" s="34"/>
    </row>
    <row r="88" spans="1:10" ht="15.75">
      <c r="A88" s="16" t="s">
        <v>89</v>
      </c>
      <c r="B88" s="48">
        <v>0</v>
      </c>
      <c r="C88" s="48">
        <v>0</v>
      </c>
      <c r="D88" s="48">
        <v>0</v>
      </c>
      <c r="E88" s="48">
        <v>0</v>
      </c>
      <c r="F88" s="48">
        <v>1.4582085411057073</v>
      </c>
      <c r="G88" s="48">
        <v>0</v>
      </c>
      <c r="H88" s="48">
        <v>0</v>
      </c>
      <c r="I88" s="48">
        <v>0</v>
      </c>
      <c r="J88" s="37"/>
    </row>
    <row r="89" spans="1:10" ht="15.75">
      <c r="A89" s="16" t="s">
        <v>90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24">
        <v>1.4841266071569656</v>
      </c>
      <c r="H89" s="48">
        <v>1.6587911081974438</v>
      </c>
      <c r="I89" s="48">
        <v>0</v>
      </c>
      <c r="J89" s="34"/>
    </row>
    <row r="90" spans="1:10" ht="15.75">
      <c r="A90" s="16" t="s">
        <v>91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1.6242255339917084</v>
      </c>
      <c r="H90" s="48">
        <v>0</v>
      </c>
      <c r="I90" s="48">
        <v>0</v>
      </c>
      <c r="J90" s="37"/>
    </row>
    <row r="91" spans="1:10" ht="15.75">
      <c r="A91" s="16" t="s">
        <v>92</v>
      </c>
      <c r="B91" s="48">
        <v>0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24">
        <v>1.8335327987414658</v>
      </c>
      <c r="J91" s="34"/>
    </row>
    <row r="92" spans="1:10" ht="15.75">
      <c r="A92" s="38" t="s">
        <v>93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1.8986313292286865</v>
      </c>
      <c r="J92" s="39"/>
    </row>
    <row r="93" spans="1:10" ht="119.25" customHeight="1">
      <c r="A93" s="57" t="s">
        <v>95</v>
      </c>
      <c r="B93" s="58"/>
      <c r="C93" s="58"/>
      <c r="D93" s="58"/>
      <c r="E93" s="58"/>
      <c r="F93" s="58"/>
      <c r="G93" s="58"/>
      <c r="H93" s="58"/>
      <c r="I93" s="58"/>
      <c r="J93" s="58"/>
    </row>
    <row r="94" ht="30" customHeight="1">
      <c r="A94" s="50" t="s">
        <v>94</v>
      </c>
    </row>
    <row r="96" ht="14.25">
      <c r="B96" s="51"/>
    </row>
    <row r="97" spans="2:6" ht="14.25">
      <c r="B97" s="52"/>
      <c r="F97" s="53"/>
    </row>
    <row r="99" spans="6:7" ht="14.25">
      <c r="F99" s="54"/>
      <c r="G99" s="55"/>
    </row>
  </sheetData>
  <sheetProtection/>
  <mergeCells count="7">
    <mergeCell ref="A93:J93"/>
    <mergeCell ref="A1:J1"/>
    <mergeCell ref="A2:J2"/>
    <mergeCell ref="A4:A6"/>
    <mergeCell ref="B4:I4"/>
    <mergeCell ref="J4:J6"/>
    <mergeCell ref="A76:J7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2013-12-18T11:53:50Z</cp:lastPrinted>
  <dcterms:created xsi:type="dcterms:W3CDTF">2013-12-18T11:53:29Z</dcterms:created>
  <dcterms:modified xsi:type="dcterms:W3CDTF">2013-12-18T13:09:36Z</dcterms:modified>
  <cp:category/>
  <cp:version/>
  <cp:contentType/>
  <cp:contentStatus/>
</cp:coreProperties>
</file>