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<sst xmlns="http://schemas.openxmlformats.org/spreadsheetml/2006/main" count="95" uniqueCount="95">
  <si>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</si>
  <si>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</si>
  <si>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</si>
  <si>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</si>
  <si>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</si>
  <si>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</si>
  <si>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</si>
  <si>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</si>
  <si>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</si>
  <si>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</si>
  <si>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</si>
  <si>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</si>
  <si>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</si>
  <si>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</si>
  <si>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</si>
  <si>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</si>
  <si>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</si>
  <si>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</si>
  <si>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</si>
  <si>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</si>
  <si>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</si>
  <si>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</si>
  <si>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</si>
  <si>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</si>
  <si>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</si>
  <si>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</si>
  <si>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</si>
  <si>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</si>
  <si>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</si>
  <si>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</si>
  <si>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</si>
  <si>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</si>
  <si>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</si>
  <si>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</si>
  <si>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</si>
  <si>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</si>
  <si>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</si>
  <si>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</si>
  <si>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</si>
  <si>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</si>
  <si>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</si>
  <si>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</si>
  <si>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</si>
  <si>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</si>
  <si>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</si>
  <si>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</si>
  <si>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</si>
  <si>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</si>
  <si>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</si>
  <si>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</si>
  <si>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</si>
  <si>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</si>
  <si>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</si>
  <si>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</si>
  <si>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</si>
  <si>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</si>
  <si>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</si>
  <si>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</si>
  <si>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</si>
  <si>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</si>
  <si>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</si>
  <si>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</si>
  <si>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</si>
  <si>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</si>
  <si>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</si>
  <si>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</si>
  <si>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</si>
  <si>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</si>
  <si>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</si>
  <si>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</si>
  <si>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</si>
  <si>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</si>
  <si>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</si>
  <si>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</si>
  <si>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</si>
  <si>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</si>
  <si>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</si>
  <si>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</si>
  <si>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</si>
  <si>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</si>
  <si>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</si>
  <si>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</si>
  <si>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</si>
  <si>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</si>
  <si>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</si>
  <si>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</si>
  <si>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</si>
  <si>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</si>
  <si>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</si>
  <si>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</si>
  <si>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27/11/13 - VENCIMENTO 04/12/13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</si>
  <si>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</si>
  <si>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úteis.</t>
  </si>
  <si>
    <t>7.3. Revisão de Remuneração pelo Transporte Coletivo (1)</t>
  </si>
  <si>
    <t>10. Tarifa de Remuneração Líquida Por Passageiro (2)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</si>
</sst>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745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745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745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523513</v>
      </c>
      <c r="C7" s="10">
        <f aca="true" t="shared" si="0" ref="C7:I7">C8+C16+C20</f>
        <v>419139</v>
      </c>
      <c r="D7" s="10">
        <f t="shared" si="0"/>
        <v>601546</v>
      </c>
      <c r="E7" s="10">
        <f t="shared" si="0"/>
        <v>763003</v>
      </c>
      <c r="F7" s="10">
        <f t="shared" si="0"/>
        <v>470027</v>
      </c>
      <c r="G7" s="10">
        <f t="shared" si="0"/>
        <v>756315</v>
      </c>
      <c r="H7" s="10">
        <f t="shared" si="0"/>
        <v>392862</v>
      </c>
      <c r="I7" s="10">
        <f t="shared" si="0"/>
        <v>269649</v>
      </c>
      <c r="J7" s="10">
        <f>+J8+J16+J20</f>
        <v>4196054</v>
      </c>
      <c r="L7" s="42"/>
    </row>
    <row r="8" spans="1:10" ht="15.75">
      <c r="A8" s="11" t="s">
        <v>22</v>
      </c>
      <c r="B8" s="12">
        <f>+B9+B12</f>
        <v>288985</v>
      </c>
      <c r="C8" s="12">
        <f>+C9+C12</f>
        <v>249293</v>
      </c>
      <c r="D8" s="12">
        <f aca="true" t="shared" si="1" ref="D8:I8">+D9+D12</f>
        <v>378648</v>
      </c>
      <c r="E8" s="12">
        <f t="shared" si="1"/>
        <v>446736</v>
      </c>
      <c r="F8" s="12">
        <f t="shared" si="1"/>
        <v>275255</v>
      </c>
      <c r="G8" s="12">
        <f t="shared" si="1"/>
        <v>436493</v>
      </c>
      <c r="H8" s="12">
        <f t="shared" si="1"/>
        <v>208495</v>
      </c>
      <c r="I8" s="12">
        <f t="shared" si="1"/>
        <v>162173</v>
      </c>
      <c r="J8" s="12">
        <f>SUM(B8:I8)</f>
        <v>2446078</v>
      </c>
    </row>
    <row r="9" spans="1:10" ht="15.75">
      <c r="A9" s="13" t="s">
        <v>23</v>
      </c>
      <c r="B9" s="14">
        <v>32143</v>
      </c>
      <c r="C9" s="14">
        <v>33075</v>
      </c>
      <c r="D9" s="14">
        <v>35527</v>
      </c>
      <c r="E9" s="14">
        <v>40321</v>
      </c>
      <c r="F9" s="14">
        <v>35861</v>
      </c>
      <c r="G9" s="14">
        <v>41765</v>
      </c>
      <c r="H9" s="14">
        <v>18625</v>
      </c>
      <c r="I9" s="14">
        <v>22253</v>
      </c>
      <c r="J9" s="12">
        <f aca="true" t="shared" si="2" ref="J9:J15">SUM(B9:I9)</f>
        <v>259570</v>
      </c>
    </row>
    <row r="10" spans="1:10" ht="15.75">
      <c r="A10" s="15" t="s">
        <v>24</v>
      </c>
      <c r="B10" s="14">
        <f>+B9-B11</f>
        <v>32143</v>
      </c>
      <c r="C10" s="14">
        <f aca="true" t="shared" si="3" ref="C10:I10">+C9-C11</f>
        <v>33075</v>
      </c>
      <c r="D10" s="14">
        <f t="shared" si="3"/>
        <v>35527</v>
      </c>
      <c r="E10" s="14">
        <f t="shared" si="3"/>
        <v>40321</v>
      </c>
      <c r="F10" s="14">
        <f t="shared" si="3"/>
        <v>35861</v>
      </c>
      <c r="G10" s="14">
        <f t="shared" si="3"/>
        <v>41765</v>
      </c>
      <c r="H10" s="14">
        <f t="shared" si="3"/>
        <v>18625</v>
      </c>
      <c r="I10" s="14">
        <f t="shared" si="3"/>
        <v>22253</v>
      </c>
      <c r="J10" s="12">
        <f t="shared" si="2"/>
        <v>259570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256842</v>
      </c>
      <c r="C12" s="14">
        <f aca="true" t="shared" si="4" ref="C12:I12">C13+C14+C15</f>
        <v>216218</v>
      </c>
      <c r="D12" s="14">
        <f t="shared" si="4"/>
        <v>343121</v>
      </c>
      <c r="E12" s="14">
        <f t="shared" si="4"/>
        <v>406415</v>
      </c>
      <c r="F12" s="14">
        <f t="shared" si="4"/>
        <v>239394</v>
      </c>
      <c r="G12" s="14">
        <f t="shared" si="4"/>
        <v>394728</v>
      </c>
      <c r="H12" s="14">
        <f t="shared" si="4"/>
        <v>189870</v>
      </c>
      <c r="I12" s="14">
        <f t="shared" si="4"/>
        <v>139920</v>
      </c>
      <c r="J12" s="12">
        <f t="shared" si="2"/>
        <v>2186508</v>
      </c>
    </row>
    <row r="13" spans="1:10" ht="15.75">
      <c r="A13" s="15" t="s">
        <v>27</v>
      </c>
      <c r="B13" s="14">
        <v>115538</v>
      </c>
      <c r="C13" s="14">
        <v>98413</v>
      </c>
      <c r="D13" s="14">
        <v>156875</v>
      </c>
      <c r="E13" s="14">
        <v>186248</v>
      </c>
      <c r="F13" s="14">
        <v>117519</v>
      </c>
      <c r="G13" s="14">
        <v>186774</v>
      </c>
      <c r="H13" s="14">
        <v>87505</v>
      </c>
      <c r="I13" s="14">
        <v>64278</v>
      </c>
      <c r="J13" s="12">
        <f t="shared" si="2"/>
        <v>1013150</v>
      </c>
    </row>
    <row r="14" spans="1:10" ht="15.75">
      <c r="A14" s="15" t="s">
        <v>28</v>
      </c>
      <c r="B14" s="14">
        <v>101227</v>
      </c>
      <c r="C14" s="14">
        <v>80718</v>
      </c>
      <c r="D14" s="14">
        <v>137524</v>
      </c>
      <c r="E14" s="14">
        <v>156747</v>
      </c>
      <c r="F14" s="14">
        <v>86691</v>
      </c>
      <c r="G14" s="14">
        <v>152010</v>
      </c>
      <c r="H14" s="14">
        <v>74324</v>
      </c>
      <c r="I14" s="14">
        <v>57962</v>
      </c>
      <c r="J14" s="12">
        <f t="shared" si="2"/>
        <v>847203</v>
      </c>
    </row>
    <row r="15" spans="1:10" ht="15.75">
      <c r="A15" s="15" t="s">
        <v>29</v>
      </c>
      <c r="B15" s="14">
        <v>40077</v>
      </c>
      <c r="C15" s="14">
        <v>37087</v>
      </c>
      <c r="D15" s="14">
        <v>48722</v>
      </c>
      <c r="E15" s="14">
        <v>63420</v>
      </c>
      <c r="F15" s="14">
        <v>35184</v>
      </c>
      <c r="G15" s="14">
        <v>55944</v>
      </c>
      <c r="H15" s="14">
        <v>28041</v>
      </c>
      <c r="I15" s="14">
        <v>17680</v>
      </c>
      <c r="J15" s="12">
        <f t="shared" si="2"/>
        <v>326155</v>
      </c>
    </row>
    <row r="16" spans="1:10" ht="15.75">
      <c r="A16" s="17" t="s">
        <v>30</v>
      </c>
      <c r="B16" s="18">
        <f>B17+B18+B19</f>
        <v>176999</v>
      </c>
      <c r="C16" s="18">
        <f aca="true" t="shared" si="5" ref="C16:I16">C17+C18+C19</f>
        <v>120629</v>
      </c>
      <c r="D16" s="18">
        <f t="shared" si="5"/>
        <v>148063</v>
      </c>
      <c r="E16" s="18">
        <f t="shared" si="5"/>
        <v>215244</v>
      </c>
      <c r="F16" s="18">
        <f t="shared" si="5"/>
        <v>137030</v>
      </c>
      <c r="G16" s="18">
        <f t="shared" si="5"/>
        <v>242843</v>
      </c>
      <c r="H16" s="18">
        <f t="shared" si="5"/>
        <v>149996</v>
      </c>
      <c r="I16" s="18">
        <f t="shared" si="5"/>
        <v>89440</v>
      </c>
      <c r="J16" s="12">
        <f aca="true" t="shared" si="6" ref="J16:J22">SUM(B16:I16)</f>
        <v>1280244</v>
      </c>
    </row>
    <row r="17" spans="1:10" ht="18.75" customHeight="1">
      <c r="A17" s="13" t="s">
        <v>31</v>
      </c>
      <c r="B17" s="14">
        <v>91454</v>
      </c>
      <c r="C17" s="14">
        <v>67200</v>
      </c>
      <c r="D17" s="14">
        <v>84344</v>
      </c>
      <c r="E17" s="14">
        <v>120724</v>
      </c>
      <c r="F17" s="14">
        <v>74078</v>
      </c>
      <c r="G17" s="14">
        <v>134593</v>
      </c>
      <c r="H17" s="14">
        <v>78830</v>
      </c>
      <c r="I17" s="14">
        <v>47528</v>
      </c>
      <c r="J17" s="12">
        <f t="shared" si="6"/>
        <v>698751</v>
      </c>
    </row>
    <row r="18" spans="1:10" ht="18.75" customHeight="1">
      <c r="A18" s="13" t="s">
        <v>32</v>
      </c>
      <c r="B18" s="14">
        <v>61404</v>
      </c>
      <c r="C18" s="14">
        <v>36011</v>
      </c>
      <c r="D18" s="14">
        <v>43996</v>
      </c>
      <c r="E18" s="14">
        <v>63983</v>
      </c>
      <c r="F18" s="14">
        <v>45268</v>
      </c>
      <c r="G18" s="14">
        <v>78134</v>
      </c>
      <c r="H18" s="14">
        <v>53173</v>
      </c>
      <c r="I18" s="14">
        <v>32532</v>
      </c>
      <c r="J18" s="12">
        <f t="shared" si="6"/>
        <v>414501</v>
      </c>
    </row>
    <row r="19" spans="1:10" ht="18.75" customHeight="1">
      <c r="A19" s="13" t="s">
        <v>33</v>
      </c>
      <c r="B19" s="14">
        <v>24141</v>
      </c>
      <c r="C19" s="14">
        <v>17418</v>
      </c>
      <c r="D19" s="14">
        <v>19723</v>
      </c>
      <c r="E19" s="14">
        <v>30537</v>
      </c>
      <c r="F19" s="14">
        <v>17684</v>
      </c>
      <c r="G19" s="14">
        <v>30116</v>
      </c>
      <c r="H19" s="14">
        <v>17993</v>
      </c>
      <c r="I19" s="14">
        <v>9380</v>
      </c>
      <c r="J19" s="12">
        <f t="shared" si="6"/>
        <v>166992</v>
      </c>
    </row>
    <row r="20" spans="1:10" ht="18.75" customHeight="1">
      <c r="A20" s="17" t="s">
        <v>34</v>
      </c>
      <c r="B20" s="14">
        <f>B21+B22</f>
        <v>57529</v>
      </c>
      <c r="C20" s="14">
        <f aca="true" t="shared" si="7" ref="C20:I20">C21+C22</f>
        <v>49217</v>
      </c>
      <c r="D20" s="14">
        <f t="shared" si="7"/>
        <v>74835</v>
      </c>
      <c r="E20" s="14">
        <f t="shared" si="7"/>
        <v>101023</v>
      </c>
      <c r="F20" s="14">
        <f t="shared" si="7"/>
        <v>57742</v>
      </c>
      <c r="G20" s="14">
        <f t="shared" si="7"/>
        <v>76979</v>
      </c>
      <c r="H20" s="14">
        <f t="shared" si="7"/>
        <v>34371</v>
      </c>
      <c r="I20" s="14">
        <f t="shared" si="7"/>
        <v>18036</v>
      </c>
      <c r="J20" s="12">
        <f t="shared" si="6"/>
        <v>469732</v>
      </c>
    </row>
    <row r="21" spans="1:10" ht="18.75" customHeight="1">
      <c r="A21" s="13" t="s">
        <v>35</v>
      </c>
      <c r="B21" s="14">
        <v>36819</v>
      </c>
      <c r="C21" s="14">
        <v>31499</v>
      </c>
      <c r="D21" s="14">
        <v>47894</v>
      </c>
      <c r="E21" s="14">
        <v>64655</v>
      </c>
      <c r="F21" s="14">
        <v>36955</v>
      </c>
      <c r="G21" s="14">
        <v>49267</v>
      </c>
      <c r="H21" s="14">
        <v>21997</v>
      </c>
      <c r="I21" s="14">
        <v>11543</v>
      </c>
      <c r="J21" s="12">
        <f t="shared" si="6"/>
        <v>300629</v>
      </c>
    </row>
    <row r="22" spans="1:10" ht="18.75" customHeight="1">
      <c r="A22" s="13" t="s">
        <v>36</v>
      </c>
      <c r="B22" s="14">
        <v>20710</v>
      </c>
      <c r="C22" s="14">
        <v>17718</v>
      </c>
      <c r="D22" s="14">
        <v>26941</v>
      </c>
      <c r="E22" s="14">
        <v>36368</v>
      </c>
      <c r="F22" s="14">
        <v>20787</v>
      </c>
      <c r="G22" s="14">
        <v>27712</v>
      </c>
      <c r="H22" s="14">
        <v>12374</v>
      </c>
      <c r="I22" s="14">
        <v>6493</v>
      </c>
      <c r="J22" s="12">
        <f t="shared" si="6"/>
        <v>169103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0.9722</v>
      </c>
      <c r="C25" s="22">
        <v>0.9859</v>
      </c>
      <c r="D25" s="22">
        <v>1</v>
      </c>
      <c r="E25" s="22">
        <v>0.9986</v>
      </c>
      <c r="F25" s="22">
        <v>1</v>
      </c>
      <c r="G25" s="22">
        <v>1</v>
      </c>
      <c r="H25" s="22">
        <v>0.9383</v>
      </c>
      <c r="I25" s="22">
        <v>0.9836</v>
      </c>
      <c r="J25" s="21"/>
    </row>
    <row r="26" spans="1:10" ht="18.75" customHeight="1">
      <c r="A26" s="17" t="s">
        <v>38</v>
      </c>
      <c r="B26" s="23">
        <v>0.8322</v>
      </c>
      <c r="C26" s="23">
        <v>0.7883</v>
      </c>
      <c r="D26" s="23">
        <v>0.8038</v>
      </c>
      <c r="E26" s="23">
        <v>0.8039</v>
      </c>
      <c r="F26" s="23">
        <v>0.7517</v>
      </c>
      <c r="G26" s="23">
        <v>0.7323</v>
      </c>
      <c r="H26" s="23">
        <v>0.6416</v>
      </c>
      <c r="I26" s="24">
        <v>0.8532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0.9568153581668458</v>
      </c>
      <c r="C28" s="23">
        <f aca="true" t="shared" si="8" ref="C28:I28">(((+C$8+C$16)*C$25)+(C$20*C$26))/C$7</f>
        <v>0.9626970071980895</v>
      </c>
      <c r="D28" s="23">
        <f t="shared" si="8"/>
        <v>0.9755918466750673</v>
      </c>
      <c r="E28" s="23">
        <f t="shared" si="8"/>
        <v>0.9728213620392057</v>
      </c>
      <c r="F28" s="23">
        <f t="shared" si="8"/>
        <v>0.9694967765681546</v>
      </c>
      <c r="G28" s="23">
        <f t="shared" si="8"/>
        <v>0.9727530482669258</v>
      </c>
      <c r="H28" s="23">
        <f t="shared" si="8"/>
        <v>0.9123420918795913</v>
      </c>
      <c r="I28" s="23">
        <f t="shared" si="8"/>
        <v>0.974877941323721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1.4968419463162137</v>
      </c>
      <c r="C31" s="26">
        <f aca="true" t="shared" si="9" ref="C31:I31">C28*C30</f>
        <v>1.4808205364721012</v>
      </c>
      <c r="D31" s="26">
        <f t="shared" si="9"/>
        <v>1.5160697297330545</v>
      </c>
      <c r="E31" s="26">
        <f t="shared" si="9"/>
        <v>1.510986139519294</v>
      </c>
      <c r="F31" s="26">
        <f t="shared" si="9"/>
        <v>1.4654913274604224</v>
      </c>
      <c r="G31" s="26">
        <f t="shared" si="9"/>
        <v>1.5412299296741172</v>
      </c>
      <c r="H31" s="26">
        <f t="shared" si="9"/>
        <v>1.6564483020165859</v>
      </c>
      <c r="I31" s="26">
        <f t="shared" si="9"/>
        <v>1.8722530863122062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783616.22</v>
      </c>
      <c r="C37" s="29">
        <f aca="true" t="shared" si="12" ref="C37:I37">+C38+C39</f>
        <v>620669.64</v>
      </c>
      <c r="D37" s="29">
        <f t="shared" si="12"/>
        <v>911985.68</v>
      </c>
      <c r="E37" s="29">
        <f t="shared" si="12"/>
        <v>1152886.96</v>
      </c>
      <c r="F37" s="29">
        <f t="shared" si="12"/>
        <v>688820.49</v>
      </c>
      <c r="G37" s="29">
        <f t="shared" si="12"/>
        <v>1165655.31</v>
      </c>
      <c r="H37" s="29">
        <f t="shared" si="12"/>
        <v>650755.59</v>
      </c>
      <c r="I37" s="29">
        <f t="shared" si="12"/>
        <v>504851.17</v>
      </c>
      <c r="J37" s="29">
        <f t="shared" si="11"/>
        <v>6479241.0600000005</v>
      </c>
      <c r="L37" s="43"/>
      <c r="M37" s="43"/>
    </row>
    <row r="38" spans="1:10" ht="15.75">
      <c r="A38" s="17" t="s">
        <v>73</v>
      </c>
      <c r="B38" s="30">
        <f>ROUND(+B7*B31,2)</f>
        <v>783616.22</v>
      </c>
      <c r="C38" s="30">
        <f aca="true" t="shared" si="13" ref="C38:I38">ROUND(+C7*C31,2)</f>
        <v>620669.64</v>
      </c>
      <c r="D38" s="30">
        <f t="shared" si="13"/>
        <v>911985.68</v>
      </c>
      <c r="E38" s="30">
        <f t="shared" si="13"/>
        <v>1152886.96</v>
      </c>
      <c r="F38" s="30">
        <f t="shared" si="13"/>
        <v>688820.49</v>
      </c>
      <c r="G38" s="30">
        <f t="shared" si="13"/>
        <v>1165655.31</v>
      </c>
      <c r="H38" s="30">
        <f t="shared" si="13"/>
        <v>650755.59</v>
      </c>
      <c r="I38" s="30">
        <f t="shared" si="13"/>
        <v>504851.17</v>
      </c>
      <c r="J38" s="30">
        <f>SUM(B38:I38)</f>
        <v>6479241.0600000005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7"/>
    </row>
    <row r="41" spans="1:12" ht="15.75">
      <c r="A41" s="2" t="s">
        <v>89</v>
      </c>
      <c r="B41" s="31">
        <f aca="true" t="shared" si="15" ref="B41:J41">+B42+B45+B51</f>
        <v>-108448.65000000001</v>
      </c>
      <c r="C41" s="31">
        <f t="shared" si="15"/>
        <v>-117866.65</v>
      </c>
      <c r="D41" s="31">
        <f t="shared" si="15"/>
        <v>-104023.79000000001</v>
      </c>
      <c r="E41" s="31">
        <f t="shared" si="15"/>
        <v>-131019.69</v>
      </c>
      <c r="F41" s="31">
        <f t="shared" si="15"/>
        <v>-102414.51999999999</v>
      </c>
      <c r="G41" s="31">
        <f t="shared" si="15"/>
        <v>-158006.14</v>
      </c>
      <c r="H41" s="31">
        <f t="shared" si="15"/>
        <v>-78915.93</v>
      </c>
      <c r="I41" s="31">
        <f t="shared" si="15"/>
        <v>-67325.33</v>
      </c>
      <c r="J41" s="31">
        <f t="shared" si="15"/>
        <v>-868020.7</v>
      </c>
      <c r="L41" s="50"/>
    </row>
    <row r="42" spans="1:12" ht="15.75">
      <c r="A42" s="17" t="s">
        <v>44</v>
      </c>
      <c r="B42" s="32">
        <f>B43+B44</f>
        <v>-96429</v>
      </c>
      <c r="C42" s="32">
        <f aca="true" t="shared" si="16" ref="C42:I42">C43+C44</f>
        <v>-99225</v>
      </c>
      <c r="D42" s="32">
        <f t="shared" si="16"/>
        <v>-106581</v>
      </c>
      <c r="E42" s="32">
        <f t="shared" si="16"/>
        <v>-120963</v>
      </c>
      <c r="F42" s="32">
        <f t="shared" si="16"/>
        <v>-107583</v>
      </c>
      <c r="G42" s="32">
        <f t="shared" si="16"/>
        <v>-125295</v>
      </c>
      <c r="H42" s="32">
        <f t="shared" si="16"/>
        <v>-55875</v>
      </c>
      <c r="I42" s="32">
        <f t="shared" si="16"/>
        <v>-66759</v>
      </c>
      <c r="J42" s="31">
        <f t="shared" si="11"/>
        <v>-778710</v>
      </c>
      <c r="L42" s="50"/>
    </row>
    <row r="43" spans="1:12" ht="15.75">
      <c r="A43" s="13" t="s">
        <v>69</v>
      </c>
      <c r="B43" s="20">
        <f aca="true" t="shared" si="17" ref="B43:I43">ROUND(-B9*$D$3,2)</f>
        <v>-96429</v>
      </c>
      <c r="C43" s="20">
        <f t="shared" si="17"/>
        <v>-99225</v>
      </c>
      <c r="D43" s="20">
        <f t="shared" si="17"/>
        <v>-106581</v>
      </c>
      <c r="E43" s="20">
        <f t="shared" si="17"/>
        <v>-120963</v>
      </c>
      <c r="F43" s="20">
        <f t="shared" si="17"/>
        <v>-107583</v>
      </c>
      <c r="G43" s="20">
        <f t="shared" si="17"/>
        <v>-125295</v>
      </c>
      <c r="H43" s="20">
        <f t="shared" si="17"/>
        <v>-55875</v>
      </c>
      <c r="I43" s="20">
        <f t="shared" si="17"/>
        <v>-66759</v>
      </c>
      <c r="J43" s="57">
        <f t="shared" si="11"/>
        <v>-778710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-29709.02</v>
      </c>
      <c r="C45" s="32">
        <f t="shared" si="19"/>
        <v>-32007.25</v>
      </c>
      <c r="D45" s="32">
        <f t="shared" si="19"/>
        <v>-16963</v>
      </c>
      <c r="E45" s="32">
        <f t="shared" si="19"/>
        <v>-34996.48</v>
      </c>
      <c r="F45" s="32">
        <f t="shared" si="19"/>
        <v>-9463.43</v>
      </c>
      <c r="G45" s="32">
        <f t="shared" si="19"/>
        <v>-58550.97</v>
      </c>
      <c r="H45" s="32">
        <f t="shared" si="19"/>
        <v>-37628.71</v>
      </c>
      <c r="I45" s="32">
        <f t="shared" si="19"/>
        <v>-11859.14</v>
      </c>
      <c r="J45" s="32">
        <f t="shared" si="19"/>
        <v>-231178</v>
      </c>
      <c r="L45" s="50"/>
    </row>
    <row r="46" spans="1:10" ht="15.75">
      <c r="A46" s="13" t="s">
        <v>62</v>
      </c>
      <c r="B46" s="27">
        <v>-29709.02</v>
      </c>
      <c r="C46" s="27">
        <v>-32007.25</v>
      </c>
      <c r="D46" s="27">
        <v>-16963</v>
      </c>
      <c r="E46" s="27">
        <v>-34996.48</v>
      </c>
      <c r="F46" s="27">
        <v>-9463.43</v>
      </c>
      <c r="G46" s="27">
        <v>-58550.97</v>
      </c>
      <c r="H46" s="27">
        <v>-37628.71</v>
      </c>
      <c r="I46" s="27">
        <v>-11859.14</v>
      </c>
      <c r="J46" s="27">
        <f t="shared" si="11"/>
        <v>-231178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93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675167.57</v>
      </c>
      <c r="C53" s="35">
        <f t="shared" si="20"/>
        <v>502802.99</v>
      </c>
      <c r="D53" s="35">
        <f t="shared" si="20"/>
        <v>807961.89</v>
      </c>
      <c r="E53" s="35">
        <f t="shared" si="20"/>
        <v>1021867.27</v>
      </c>
      <c r="F53" s="35">
        <f t="shared" si="20"/>
        <v>586405.97</v>
      </c>
      <c r="G53" s="35">
        <f t="shared" si="20"/>
        <v>1007649.17</v>
      </c>
      <c r="H53" s="35">
        <f t="shared" si="20"/>
        <v>571839.6599999999</v>
      </c>
      <c r="I53" s="35">
        <f t="shared" si="20"/>
        <v>437525.83999999997</v>
      </c>
      <c r="J53" s="35">
        <f>SUM(B53:I53)</f>
        <v>5611220.36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5611220.390000001</v>
      </c>
      <c r="L56" s="43"/>
    </row>
    <row r="57" spans="1:10" ht="17.25" customHeight="1">
      <c r="A57" s="17" t="s">
        <v>48</v>
      </c>
      <c r="B57" s="45">
        <v>114038.99</v>
      </c>
      <c r="C57" s="45">
        <v>107262.49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221301.48</v>
      </c>
    </row>
    <row r="58" spans="1:10" ht="17.25" customHeight="1">
      <c r="A58" s="17" t="s">
        <v>54</v>
      </c>
      <c r="B58" s="45">
        <v>286043.8</v>
      </c>
      <c r="C58" s="45">
        <v>221085.51</v>
      </c>
      <c r="D58" s="44">
        <v>0</v>
      </c>
      <c r="E58" s="45">
        <v>104891.81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612021.12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21372.09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21372.09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159800.12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159800.12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50128.54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50128.54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44460.41</v>
      </c>
      <c r="E62" s="44">
        <v>0</v>
      </c>
      <c r="F62" s="45">
        <v>75832.41</v>
      </c>
      <c r="G62" s="44">
        <v>0</v>
      </c>
      <c r="H62" s="44">
        <v>0</v>
      </c>
      <c r="I62" s="44">
        <v>0</v>
      </c>
      <c r="J62" s="35">
        <f t="shared" si="21"/>
        <v>120292.82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38565.34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38565.34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102433.12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102433.12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15001.65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15001.65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276520.73</v>
      </c>
      <c r="G66" s="44">
        <v>0</v>
      </c>
      <c r="H66" s="44">
        <v>0</v>
      </c>
      <c r="I66" s="44">
        <v>0</v>
      </c>
      <c r="J66" s="35">
        <f t="shared" si="21"/>
        <v>276520.73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269410.73</v>
      </c>
      <c r="H67" s="45">
        <v>283968.66</v>
      </c>
      <c r="I67" s="44">
        <v>0</v>
      </c>
      <c r="J67" s="32">
        <f t="shared" si="21"/>
        <v>553379.3899999999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213188.37</v>
      </c>
      <c r="H68" s="44">
        <v>0</v>
      </c>
      <c r="I68" s="44">
        <v>0</v>
      </c>
      <c r="J68" s="35">
        <f t="shared" si="21"/>
        <v>213188.37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98788.62</v>
      </c>
      <c r="J69" s="32">
        <f t="shared" si="21"/>
        <v>98788.62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142504.66</v>
      </c>
      <c r="J70" s="35">
        <f t="shared" si="21"/>
        <v>142504.66</v>
      </c>
    </row>
    <row r="71" spans="1:10" ht="17.25" customHeight="1">
      <c r="A71" s="41" t="s">
        <v>67</v>
      </c>
      <c r="B71" s="39">
        <v>275084.78</v>
      </c>
      <c r="C71" s="39">
        <v>174454.99</v>
      </c>
      <c r="D71" s="39">
        <v>532200.72</v>
      </c>
      <c r="E71" s="39">
        <v>760975.36</v>
      </c>
      <c r="F71" s="39">
        <v>234052.84</v>
      </c>
      <c r="G71" s="39">
        <v>525050.07</v>
      </c>
      <c r="H71" s="39">
        <v>287871.01</v>
      </c>
      <c r="I71" s="39">
        <v>196232.57</v>
      </c>
      <c r="J71" s="39">
        <f>SUM(B71:I71)</f>
        <v>2985922.3400000003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94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5">
        <v>1.5868876001665635</v>
      </c>
      <c r="C75" s="55">
        <v>1.5591215524288973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75</v>
      </c>
      <c r="B76" s="55">
        <v>1.475983362035704</v>
      </c>
      <c r="C76" s="55">
        <v>1.4507843952808201</v>
      </c>
      <c r="D76" s="55"/>
      <c r="E76" s="55">
        <v>1.5424755098324838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76</v>
      </c>
      <c r="B77" s="55">
        <v>0</v>
      </c>
      <c r="C77" s="55">
        <v>0</v>
      </c>
      <c r="D77" s="24">
        <v>1.41935014893668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77</v>
      </c>
      <c r="B78" s="55">
        <v>0</v>
      </c>
      <c r="C78" s="55">
        <v>0</v>
      </c>
      <c r="D78" s="55">
        <v>1.4921848515515355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78</v>
      </c>
      <c r="B79" s="55">
        <v>0</v>
      </c>
      <c r="C79" s="55">
        <v>0</v>
      </c>
      <c r="D79" s="55">
        <v>1.8429009874186058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79</v>
      </c>
      <c r="B80" s="55">
        <v>0</v>
      </c>
      <c r="C80" s="55">
        <v>0</v>
      </c>
      <c r="D80" s="55">
        <v>1.688106803254583</v>
      </c>
      <c r="E80" s="55">
        <v>0</v>
      </c>
      <c r="F80" s="55">
        <v>1.5121671738538807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80</v>
      </c>
      <c r="B81" s="55">
        <v>0</v>
      </c>
      <c r="C81" s="55">
        <v>0</v>
      </c>
      <c r="D81" s="55">
        <v>0</v>
      </c>
      <c r="E81" s="55">
        <v>1.48849355863898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81</v>
      </c>
      <c r="B82" s="55">
        <v>0</v>
      </c>
      <c r="C82" s="55">
        <v>0</v>
      </c>
      <c r="D82" s="55">
        <v>0</v>
      </c>
      <c r="E82" s="55">
        <v>1.4865840220385675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82</v>
      </c>
      <c r="B83" s="55">
        <v>0</v>
      </c>
      <c r="C83" s="55">
        <v>0</v>
      </c>
      <c r="D83" s="55">
        <v>0</v>
      </c>
      <c r="E83" s="24">
        <v>1.4729490185860692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83</v>
      </c>
      <c r="B84" s="55">
        <v>0</v>
      </c>
      <c r="C84" s="55">
        <v>0</v>
      </c>
      <c r="D84" s="55">
        <v>0</v>
      </c>
      <c r="E84" s="55">
        <v>0</v>
      </c>
      <c r="F84" s="55">
        <v>1.455796361151009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84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1.4820129876092056</v>
      </c>
      <c r="H85" s="55">
        <v>1.6564483202753129</v>
      </c>
      <c r="I85" s="55">
        <v>0</v>
      </c>
      <c r="J85" s="32"/>
    </row>
    <row r="86" spans="1:10" ht="15.75">
      <c r="A86" s="17" t="s">
        <v>85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1.621679301709863</v>
      </c>
      <c r="H86" s="55">
        <v>0</v>
      </c>
      <c r="I86" s="55">
        <v>0</v>
      </c>
      <c r="J86" s="35"/>
    </row>
    <row r="87" spans="1:10" ht="15.75">
      <c r="A87" s="17" t="s">
        <v>86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1.831015776808997</v>
      </c>
      <c r="J87" s="32"/>
    </row>
    <row r="88" spans="1:10" ht="15.75">
      <c r="A88" s="41" t="s">
        <v>87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1.8963000364007845</v>
      </c>
      <c r="J88" s="39"/>
    </row>
    <row r="89" spans="1:10" ht="34.5" customHeight="1">
      <c r="A89" s="65" t="s">
        <v>92</v>
      </c>
      <c r="B89" s="66"/>
      <c r="C89" s="66"/>
      <c r="D89" s="66"/>
      <c r="E89" s="66"/>
      <c r="F89" s="66"/>
      <c r="G89" s="66"/>
      <c r="H89" s="66"/>
      <c r="I89" s="66"/>
      <c r="J89" s="66"/>
    </row>
    <row r="90" ht="20.25" customHeight="1">
      <c r="A90" s="49" t="s">
        <v>91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2013-12-04T18:52:04Z</dcterms:modified>
  <cp:category/>
  <cp:version/>
  <cp:contentType/>
  <cp:contentStatus/>
</cp:coreProperties>
</file>