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<sst xmlns="http://schemas.openxmlformats.org/spreadsheetml/2006/main" count="95" uniqueCount="95">
  <si>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</si>
  <si>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</si>
  <si>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</si>
  <si>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</si>
  <si>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</si>
  <si>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</si>
  <si>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</si>
  <si>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</si>
  <si>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</si>
  <si>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</si>
  <si>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</si>
  <si>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</si>
  <si>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</si>
  <si>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</si>
  <si>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</si>
  <si>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</si>
  <si>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</si>
  <si>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</si>
  <si>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</si>
  <si>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</si>
  <si>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</si>
  <si>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</si>
  <si>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</si>
  <si>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</si>
  <si>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</si>
  <si>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</si>
  <si>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</si>
  <si>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</si>
  <si>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</si>
  <si>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</si>
  <si>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</si>
  <si>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</si>
  <si>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</si>
  <si>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</si>
  <si>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</si>
  <si>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</si>
  <si>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</si>
  <si>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</si>
  <si>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</si>
  <si>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</si>
  <si>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</si>
  <si>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</si>
  <si>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</si>
  <si>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</si>
  <si>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</si>
  <si>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</si>
  <si>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</si>
  <si>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</si>
  <si>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</si>
  <si>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</si>
  <si>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</si>
  <si>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</si>
  <si>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</si>
  <si>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</si>
  <si>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</si>
  <si>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</si>
  <si>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</si>
  <si>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</si>
  <si>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</si>
  <si>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</si>
  <si>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</si>
  <si>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</si>
  <si>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</si>
  <si>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</si>
  <si>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</si>
  <si>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</si>
  <si>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</si>
  <si>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</si>
  <si>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</si>
  <si>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</si>
  <si>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</si>
  <si>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</si>
  <si>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</si>
  <si>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</si>
  <si>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</si>
  <si>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</si>
  <si>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</si>
  <si>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</si>
  <si>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</si>
  <si>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</si>
  <si>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</si>
  <si>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</si>
  <si>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</si>
  <si>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</si>
  <si>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</si>
  <si>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</si>
  <si>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</si>
  <si>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</si>
  <si>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</si>
  <si>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</si>
  <si>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26/11/13 - VENCIMENTO 03/12/13</t>
  </si>
  <si>
    <t xml:space="preserve">              (2) Tarifa de remuneração líquida de cada cooperativa considerando a aplicação dos fatores de integração e de gratuidade e, também, reequilibrio interno estabelecido e informado pelo consórcio.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</si>
  <si>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úteis. Inclui revisão de passageiros de 11 a 18/11/13, no total de 220.834 passageiros - todas as áreas.</t>
  </si>
  <si>
    <t>7.3. Revisão de Remuneração pelo Transporte Coletivo (1)</t>
  </si>
  <si>
    <t>10. Tarifa de Remuneração Líquida Por Passageiro (2)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</si>
</sst>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792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792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792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521935</v>
      </c>
      <c r="C7" s="10">
        <f aca="true" t="shared" si="0" ref="C7:I7">C8+C16+C20</f>
        <v>417481</v>
      </c>
      <c r="D7" s="10">
        <f t="shared" si="0"/>
        <v>601269</v>
      </c>
      <c r="E7" s="10">
        <f t="shared" si="0"/>
        <v>756418</v>
      </c>
      <c r="F7" s="10">
        <f t="shared" si="0"/>
        <v>467375</v>
      </c>
      <c r="G7" s="10">
        <f t="shared" si="0"/>
        <v>752024</v>
      </c>
      <c r="H7" s="10">
        <f t="shared" si="0"/>
        <v>390525</v>
      </c>
      <c r="I7" s="10">
        <f t="shared" si="0"/>
        <v>265533</v>
      </c>
      <c r="J7" s="10">
        <f>+J8+J16+J20</f>
        <v>4172560</v>
      </c>
      <c r="L7" s="42"/>
    </row>
    <row r="8" spans="1:10" ht="15.75">
      <c r="A8" s="11" t="s">
        <v>22</v>
      </c>
      <c r="B8" s="12">
        <f>+B9+B12</f>
        <v>289328</v>
      </c>
      <c r="C8" s="12">
        <f>+C9+C12</f>
        <v>249425</v>
      </c>
      <c r="D8" s="12">
        <f aca="true" t="shared" si="1" ref="D8:I8">+D9+D12</f>
        <v>379566</v>
      </c>
      <c r="E8" s="12">
        <f t="shared" si="1"/>
        <v>444209</v>
      </c>
      <c r="F8" s="12">
        <f t="shared" si="1"/>
        <v>273676</v>
      </c>
      <c r="G8" s="12">
        <f t="shared" si="1"/>
        <v>435449</v>
      </c>
      <c r="H8" s="12">
        <f t="shared" si="1"/>
        <v>208397</v>
      </c>
      <c r="I8" s="12">
        <f t="shared" si="1"/>
        <v>159670</v>
      </c>
      <c r="J8" s="12">
        <f>SUM(B8:I8)</f>
        <v>2439720</v>
      </c>
    </row>
    <row r="9" spans="1:10" ht="15.75">
      <c r="A9" s="13" t="s">
        <v>23</v>
      </c>
      <c r="B9" s="14">
        <v>32268</v>
      </c>
      <c r="C9" s="14">
        <v>33019</v>
      </c>
      <c r="D9" s="14">
        <v>36251</v>
      </c>
      <c r="E9" s="14">
        <v>40378</v>
      </c>
      <c r="F9" s="14">
        <v>36050</v>
      </c>
      <c r="G9" s="14">
        <v>41386</v>
      </c>
      <c r="H9" s="14">
        <v>18461</v>
      </c>
      <c r="I9" s="14">
        <v>21959</v>
      </c>
      <c r="J9" s="12">
        <f aca="true" t="shared" si="2" ref="J9:J15">SUM(B9:I9)</f>
        <v>259772</v>
      </c>
    </row>
    <row r="10" spans="1:10" ht="15.75">
      <c r="A10" s="15" t="s">
        <v>24</v>
      </c>
      <c r="B10" s="14">
        <f>+B9-B11</f>
        <v>32268</v>
      </c>
      <c r="C10" s="14">
        <f aca="true" t="shared" si="3" ref="C10:I10">+C9-C11</f>
        <v>33019</v>
      </c>
      <c r="D10" s="14">
        <f t="shared" si="3"/>
        <v>36251</v>
      </c>
      <c r="E10" s="14">
        <f t="shared" si="3"/>
        <v>40378</v>
      </c>
      <c r="F10" s="14">
        <f t="shared" si="3"/>
        <v>36050</v>
      </c>
      <c r="G10" s="14">
        <f t="shared" si="3"/>
        <v>41386</v>
      </c>
      <c r="H10" s="14">
        <f t="shared" si="3"/>
        <v>18461</v>
      </c>
      <c r="I10" s="14">
        <f t="shared" si="3"/>
        <v>21959</v>
      </c>
      <c r="J10" s="12">
        <f t="shared" si="2"/>
        <v>259772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257060</v>
      </c>
      <c r="C12" s="14">
        <f aca="true" t="shared" si="4" ref="C12:I12">C13+C14+C15</f>
        <v>216406</v>
      </c>
      <c r="D12" s="14">
        <f t="shared" si="4"/>
        <v>343315</v>
      </c>
      <c r="E12" s="14">
        <f t="shared" si="4"/>
        <v>403831</v>
      </c>
      <c r="F12" s="14">
        <f t="shared" si="4"/>
        <v>237626</v>
      </c>
      <c r="G12" s="14">
        <f t="shared" si="4"/>
        <v>394063</v>
      </c>
      <c r="H12" s="14">
        <f t="shared" si="4"/>
        <v>189936</v>
      </c>
      <c r="I12" s="14">
        <f t="shared" si="4"/>
        <v>137711</v>
      </c>
      <c r="J12" s="12">
        <f t="shared" si="2"/>
        <v>2179948</v>
      </c>
    </row>
    <row r="13" spans="1:10" ht="15.75">
      <c r="A13" s="15" t="s">
        <v>27</v>
      </c>
      <c r="B13" s="14">
        <v>113772</v>
      </c>
      <c r="C13" s="14">
        <v>97033</v>
      </c>
      <c r="D13" s="14">
        <v>154975</v>
      </c>
      <c r="E13" s="14">
        <v>182430</v>
      </c>
      <c r="F13" s="14">
        <v>115185</v>
      </c>
      <c r="G13" s="14">
        <v>184544</v>
      </c>
      <c r="H13" s="14">
        <v>86085</v>
      </c>
      <c r="I13" s="14">
        <v>62465</v>
      </c>
      <c r="J13" s="12">
        <f t="shared" si="2"/>
        <v>996489</v>
      </c>
    </row>
    <row r="14" spans="1:10" ht="15.75">
      <c r="A14" s="15" t="s">
        <v>28</v>
      </c>
      <c r="B14" s="14">
        <v>101941</v>
      </c>
      <c r="C14" s="14">
        <v>81332</v>
      </c>
      <c r="D14" s="14">
        <v>137871</v>
      </c>
      <c r="E14" s="14">
        <v>156519</v>
      </c>
      <c r="F14" s="14">
        <v>86792</v>
      </c>
      <c r="G14" s="14">
        <v>152343</v>
      </c>
      <c r="H14" s="14">
        <v>74930</v>
      </c>
      <c r="I14" s="14">
        <v>57474</v>
      </c>
      <c r="J14" s="12">
        <f t="shared" si="2"/>
        <v>849202</v>
      </c>
    </row>
    <row r="15" spans="1:10" ht="15.75">
      <c r="A15" s="15" t="s">
        <v>29</v>
      </c>
      <c r="B15" s="14">
        <v>41347</v>
      </c>
      <c r="C15" s="14">
        <v>38041</v>
      </c>
      <c r="D15" s="14">
        <v>50469</v>
      </c>
      <c r="E15" s="14">
        <v>64882</v>
      </c>
      <c r="F15" s="14">
        <v>35649</v>
      </c>
      <c r="G15" s="14">
        <v>57176</v>
      </c>
      <c r="H15" s="14">
        <v>28921</v>
      </c>
      <c r="I15" s="14">
        <v>17772</v>
      </c>
      <c r="J15" s="12">
        <f t="shared" si="2"/>
        <v>334257</v>
      </c>
    </row>
    <row r="16" spans="1:10" ht="15.75">
      <c r="A16" s="17" t="s">
        <v>30</v>
      </c>
      <c r="B16" s="18">
        <f>B17+B18+B19</f>
        <v>177487</v>
      </c>
      <c r="C16" s="18">
        <f aca="true" t="shared" si="5" ref="C16:I16">C17+C18+C19</f>
        <v>120592</v>
      </c>
      <c r="D16" s="18">
        <f t="shared" si="5"/>
        <v>148708</v>
      </c>
      <c r="E16" s="18">
        <f t="shared" si="5"/>
        <v>214092</v>
      </c>
      <c r="F16" s="18">
        <f t="shared" si="5"/>
        <v>137257</v>
      </c>
      <c r="G16" s="18">
        <f t="shared" si="5"/>
        <v>241557</v>
      </c>
      <c r="H16" s="18">
        <f t="shared" si="5"/>
        <v>149237</v>
      </c>
      <c r="I16" s="18">
        <f t="shared" si="5"/>
        <v>88527</v>
      </c>
      <c r="J16" s="12">
        <f aca="true" t="shared" si="6" ref="J16:J22">SUM(B16:I16)</f>
        <v>1277457</v>
      </c>
    </row>
    <row r="17" spans="1:10" ht="18.75" customHeight="1">
      <c r="A17" s="13" t="s">
        <v>31</v>
      </c>
      <c r="B17" s="14">
        <v>90474</v>
      </c>
      <c r="C17" s="14">
        <v>65681</v>
      </c>
      <c r="D17" s="14">
        <v>82939</v>
      </c>
      <c r="E17" s="14">
        <v>117636</v>
      </c>
      <c r="F17" s="14">
        <v>73488</v>
      </c>
      <c r="G17" s="14">
        <v>132285</v>
      </c>
      <c r="H17" s="14">
        <v>77971</v>
      </c>
      <c r="I17" s="14">
        <v>46567</v>
      </c>
      <c r="J17" s="12">
        <f t="shared" si="6"/>
        <v>687041</v>
      </c>
    </row>
    <row r="18" spans="1:10" ht="18.75" customHeight="1">
      <c r="A18" s="13" t="s">
        <v>32</v>
      </c>
      <c r="B18" s="14">
        <v>62133</v>
      </c>
      <c r="C18" s="14">
        <v>37070</v>
      </c>
      <c r="D18" s="14">
        <v>45180</v>
      </c>
      <c r="E18" s="14">
        <v>65186</v>
      </c>
      <c r="F18" s="14">
        <v>45546</v>
      </c>
      <c r="G18" s="14">
        <v>78338</v>
      </c>
      <c r="H18" s="14">
        <v>53220</v>
      </c>
      <c r="I18" s="14">
        <v>32516</v>
      </c>
      <c r="J18" s="12">
        <f t="shared" si="6"/>
        <v>419189</v>
      </c>
    </row>
    <row r="19" spans="1:10" ht="18.75" customHeight="1">
      <c r="A19" s="13" t="s">
        <v>33</v>
      </c>
      <c r="B19" s="14">
        <v>24880</v>
      </c>
      <c r="C19" s="14">
        <v>17841</v>
      </c>
      <c r="D19" s="14">
        <v>20589</v>
      </c>
      <c r="E19" s="14">
        <v>31270</v>
      </c>
      <c r="F19" s="14">
        <v>18223</v>
      </c>
      <c r="G19" s="14">
        <v>30934</v>
      </c>
      <c r="H19" s="14">
        <v>18046</v>
      </c>
      <c r="I19" s="14">
        <v>9444</v>
      </c>
      <c r="J19" s="12">
        <f t="shared" si="6"/>
        <v>171227</v>
      </c>
    </row>
    <row r="20" spans="1:10" ht="18.75" customHeight="1">
      <c r="A20" s="17" t="s">
        <v>34</v>
      </c>
      <c r="B20" s="14">
        <f>B21+B22</f>
        <v>55120</v>
      </c>
      <c r="C20" s="14">
        <f aca="true" t="shared" si="7" ref="C20:I20">C21+C22</f>
        <v>47464</v>
      </c>
      <c r="D20" s="14">
        <f t="shared" si="7"/>
        <v>72995</v>
      </c>
      <c r="E20" s="14">
        <f t="shared" si="7"/>
        <v>98117</v>
      </c>
      <c r="F20" s="14">
        <f t="shared" si="7"/>
        <v>56442</v>
      </c>
      <c r="G20" s="14">
        <f t="shared" si="7"/>
        <v>75018</v>
      </c>
      <c r="H20" s="14">
        <f t="shared" si="7"/>
        <v>32891</v>
      </c>
      <c r="I20" s="14">
        <f t="shared" si="7"/>
        <v>17336</v>
      </c>
      <c r="J20" s="12">
        <f t="shared" si="6"/>
        <v>455383</v>
      </c>
    </row>
    <row r="21" spans="1:10" ht="18.75" customHeight="1">
      <c r="A21" s="13" t="s">
        <v>35</v>
      </c>
      <c r="B21" s="14">
        <v>35277</v>
      </c>
      <c r="C21" s="14">
        <v>30377</v>
      </c>
      <c r="D21" s="14">
        <v>46717</v>
      </c>
      <c r="E21" s="14">
        <v>62795</v>
      </c>
      <c r="F21" s="14">
        <v>36123</v>
      </c>
      <c r="G21" s="14">
        <v>48012</v>
      </c>
      <c r="H21" s="14">
        <v>21050</v>
      </c>
      <c r="I21" s="14">
        <v>11095</v>
      </c>
      <c r="J21" s="12">
        <f t="shared" si="6"/>
        <v>291446</v>
      </c>
    </row>
    <row r="22" spans="1:10" ht="18.75" customHeight="1">
      <c r="A22" s="13" t="s">
        <v>36</v>
      </c>
      <c r="B22" s="14">
        <v>19843</v>
      </c>
      <c r="C22" s="14">
        <v>17087</v>
      </c>
      <c r="D22" s="14">
        <v>26278</v>
      </c>
      <c r="E22" s="14">
        <v>35322</v>
      </c>
      <c r="F22" s="14">
        <v>20319</v>
      </c>
      <c r="G22" s="14">
        <v>27006</v>
      </c>
      <c r="H22" s="14">
        <v>11841</v>
      </c>
      <c r="I22" s="14">
        <v>6241</v>
      </c>
      <c r="J22" s="12">
        <f t="shared" si="6"/>
        <v>163937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0.9722</v>
      </c>
      <c r="C25" s="22">
        <v>0.9859</v>
      </c>
      <c r="D25" s="22">
        <v>1</v>
      </c>
      <c r="E25" s="22">
        <v>0.9986</v>
      </c>
      <c r="F25" s="22">
        <v>1</v>
      </c>
      <c r="G25" s="22">
        <v>1</v>
      </c>
      <c r="H25" s="22">
        <v>0.9383</v>
      </c>
      <c r="I25" s="22">
        <v>0.9836</v>
      </c>
      <c r="J25" s="21"/>
    </row>
    <row r="26" spans="1:10" ht="18.75" customHeight="1">
      <c r="A26" s="17" t="s">
        <v>38</v>
      </c>
      <c r="B26" s="23">
        <v>0.8322</v>
      </c>
      <c r="C26" s="23">
        <v>0.7883</v>
      </c>
      <c r="D26" s="23">
        <v>0.8038</v>
      </c>
      <c r="E26" s="23">
        <v>0.8039</v>
      </c>
      <c r="F26" s="23">
        <v>0.7517</v>
      </c>
      <c r="G26" s="23">
        <v>0.7323</v>
      </c>
      <c r="H26" s="23">
        <v>0.6416</v>
      </c>
      <c r="I26" s="24">
        <v>0.8532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0.9574150171956278</v>
      </c>
      <c r="C28" s="23">
        <f aca="true" t="shared" si="8" ref="C28:I28">(((+C$8+C$16)*C$25)+(C$20*C$26))/C$7</f>
        <v>0.9634345790586878</v>
      </c>
      <c r="D28" s="23">
        <f t="shared" si="8"/>
        <v>0.9761810121592832</v>
      </c>
      <c r="E28" s="23">
        <f t="shared" si="8"/>
        <v>0.9733449427432981</v>
      </c>
      <c r="F28" s="23">
        <f t="shared" si="8"/>
        <v>0.9700143383792458</v>
      </c>
      <c r="G28" s="23">
        <f t="shared" si="8"/>
        <v>0.9732956413625097</v>
      </c>
      <c r="H28" s="23">
        <f t="shared" si="8"/>
        <v>0.9133111780295757</v>
      </c>
      <c r="I28" s="23">
        <f t="shared" si="8"/>
        <v>0.9750865029958611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1.4977800529008403</v>
      </c>
      <c r="C31" s="26">
        <f aca="true" t="shared" si="9" ref="C31:I31">C28*C30</f>
        <v>1.4819550695080737</v>
      </c>
      <c r="D31" s="26">
        <f t="shared" si="9"/>
        <v>1.516985292895526</v>
      </c>
      <c r="E31" s="26">
        <f t="shared" si="9"/>
        <v>1.5117993650688906</v>
      </c>
      <c r="F31" s="26">
        <f t="shared" si="9"/>
        <v>1.466273673894068</v>
      </c>
      <c r="G31" s="26">
        <f t="shared" si="9"/>
        <v>1.5420896141747604</v>
      </c>
      <c r="H31" s="26">
        <f t="shared" si="9"/>
        <v>1.6582077748304977</v>
      </c>
      <c r="I31" s="26">
        <f t="shared" si="9"/>
        <v>1.8726536290035514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781743.83</v>
      </c>
      <c r="C37" s="29">
        <f aca="true" t="shared" si="12" ref="C37:I37">+C38+C39</f>
        <v>618688.08</v>
      </c>
      <c r="D37" s="29">
        <f t="shared" si="12"/>
        <v>912116.23</v>
      </c>
      <c r="E37" s="29">
        <f t="shared" si="12"/>
        <v>1143552.25</v>
      </c>
      <c r="F37" s="29">
        <f t="shared" si="12"/>
        <v>685299.66</v>
      </c>
      <c r="G37" s="29">
        <f t="shared" si="12"/>
        <v>1159688.4</v>
      </c>
      <c r="H37" s="29">
        <f t="shared" si="12"/>
        <v>647571.59</v>
      </c>
      <c r="I37" s="29">
        <f t="shared" si="12"/>
        <v>497251.34</v>
      </c>
      <c r="J37" s="29">
        <f t="shared" si="11"/>
        <v>6445911.379999999</v>
      </c>
      <c r="L37" s="43"/>
      <c r="M37" s="43"/>
    </row>
    <row r="38" spans="1:10" ht="15.75">
      <c r="A38" s="17" t="s">
        <v>73</v>
      </c>
      <c r="B38" s="30">
        <f>ROUND(+B7*B31,2)</f>
        <v>781743.83</v>
      </c>
      <c r="C38" s="30">
        <f aca="true" t="shared" si="13" ref="C38:I38">ROUND(+C7*C31,2)</f>
        <v>618688.08</v>
      </c>
      <c r="D38" s="30">
        <f t="shared" si="13"/>
        <v>912116.23</v>
      </c>
      <c r="E38" s="30">
        <f t="shared" si="13"/>
        <v>1143552.25</v>
      </c>
      <c r="F38" s="30">
        <f t="shared" si="13"/>
        <v>685299.66</v>
      </c>
      <c r="G38" s="30">
        <f t="shared" si="13"/>
        <v>1159688.4</v>
      </c>
      <c r="H38" s="30">
        <f t="shared" si="13"/>
        <v>647571.59</v>
      </c>
      <c r="I38" s="30">
        <f t="shared" si="13"/>
        <v>497251.34</v>
      </c>
      <c r="J38" s="30">
        <f>SUM(B38:I38)</f>
        <v>6445911.379999999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89</v>
      </c>
      <c r="B41" s="31">
        <f aca="true" t="shared" si="15" ref="B41:J41">+B42+B45+B51</f>
        <v>-97406.40000000001</v>
      </c>
      <c r="C41" s="31">
        <f t="shared" si="15"/>
        <v>-84113.66</v>
      </c>
      <c r="D41" s="31">
        <f t="shared" si="15"/>
        <v>-59887.46000000001</v>
      </c>
      <c r="E41" s="31">
        <f t="shared" si="15"/>
        <v>-14236.890000000014</v>
      </c>
      <c r="F41" s="31">
        <f t="shared" si="15"/>
        <v>-87193.03</v>
      </c>
      <c r="G41" s="31">
        <f t="shared" si="15"/>
        <v>-119048.13</v>
      </c>
      <c r="H41" s="31">
        <f t="shared" si="15"/>
        <v>-55977.30999999999</v>
      </c>
      <c r="I41" s="31">
        <f t="shared" si="15"/>
        <v>-51373.05</v>
      </c>
      <c r="J41" s="31">
        <f t="shared" si="15"/>
        <v>-569235.9299999999</v>
      </c>
      <c r="L41" s="50"/>
    </row>
    <row r="42" spans="1:12" ht="15.75">
      <c r="A42" s="17" t="s">
        <v>44</v>
      </c>
      <c r="B42" s="32">
        <f>B43+B44</f>
        <v>-96804</v>
      </c>
      <c r="C42" s="32">
        <f aca="true" t="shared" si="16" ref="C42:I42">C43+C44</f>
        <v>-99057</v>
      </c>
      <c r="D42" s="32">
        <f t="shared" si="16"/>
        <v>-108753</v>
      </c>
      <c r="E42" s="32">
        <f t="shared" si="16"/>
        <v>-121134</v>
      </c>
      <c r="F42" s="32">
        <f t="shared" si="16"/>
        <v>-108150</v>
      </c>
      <c r="G42" s="32">
        <f t="shared" si="16"/>
        <v>-124158</v>
      </c>
      <c r="H42" s="32">
        <f t="shared" si="16"/>
        <v>-55383</v>
      </c>
      <c r="I42" s="32">
        <f t="shared" si="16"/>
        <v>-65877</v>
      </c>
      <c r="J42" s="31">
        <f t="shared" si="11"/>
        <v>-779316</v>
      </c>
      <c r="L42" s="50"/>
    </row>
    <row r="43" spans="1:12" ht="15.75">
      <c r="A43" s="13" t="s">
        <v>69</v>
      </c>
      <c r="B43" s="20">
        <f aca="true" t="shared" si="17" ref="B43:I43">ROUND(-B9*$D$3,2)</f>
        <v>-96804</v>
      </c>
      <c r="C43" s="20">
        <f t="shared" si="17"/>
        <v>-99057</v>
      </c>
      <c r="D43" s="20">
        <f t="shared" si="17"/>
        <v>-108753</v>
      </c>
      <c r="E43" s="20">
        <f t="shared" si="17"/>
        <v>-121134</v>
      </c>
      <c r="F43" s="20">
        <f t="shared" si="17"/>
        <v>-108150</v>
      </c>
      <c r="G43" s="20">
        <f t="shared" si="17"/>
        <v>-124158</v>
      </c>
      <c r="H43" s="20">
        <f t="shared" si="17"/>
        <v>-55383</v>
      </c>
      <c r="I43" s="20">
        <f t="shared" si="17"/>
        <v>-65877</v>
      </c>
      <c r="J43" s="57">
        <f t="shared" si="11"/>
        <v>-779316</v>
      </c>
      <c r="L43" s="50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-29709.02</v>
      </c>
      <c r="C45" s="32">
        <f t="shared" si="19"/>
        <v>-32007.25</v>
      </c>
      <c r="D45" s="32">
        <f t="shared" si="19"/>
        <v>-16963</v>
      </c>
      <c r="E45" s="32">
        <f t="shared" si="19"/>
        <v>-34996.48</v>
      </c>
      <c r="F45" s="32">
        <f t="shared" si="19"/>
        <v>-9463.43</v>
      </c>
      <c r="G45" s="32">
        <f t="shared" si="19"/>
        <v>-58550.97</v>
      </c>
      <c r="H45" s="32">
        <f t="shared" si="19"/>
        <v>-37628.71</v>
      </c>
      <c r="I45" s="32">
        <f t="shared" si="19"/>
        <v>-11859.14</v>
      </c>
      <c r="J45" s="32">
        <f t="shared" si="19"/>
        <v>-231178</v>
      </c>
      <c r="L45" s="50"/>
    </row>
    <row r="46" spans="1:10" ht="15.75">
      <c r="A46" s="13" t="s">
        <v>62</v>
      </c>
      <c r="B46" s="27">
        <v>-29709.02</v>
      </c>
      <c r="C46" s="27">
        <v>-32007.25</v>
      </c>
      <c r="D46" s="27">
        <v>-16963</v>
      </c>
      <c r="E46" s="27">
        <v>-34996.48</v>
      </c>
      <c r="F46" s="27">
        <v>-9463.43</v>
      </c>
      <c r="G46" s="27">
        <v>-58550.97</v>
      </c>
      <c r="H46" s="27">
        <v>-37628.71</v>
      </c>
      <c r="I46" s="27">
        <v>-11859.14</v>
      </c>
      <c r="J46" s="27">
        <f t="shared" si="11"/>
        <v>-231178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2" ht="15.75">
      <c r="A51" s="17" t="s">
        <v>93</v>
      </c>
      <c r="B51" s="33">
        <v>29106.62</v>
      </c>
      <c r="C51" s="33">
        <v>46950.59</v>
      </c>
      <c r="D51" s="33">
        <v>65828.54</v>
      </c>
      <c r="E51" s="33">
        <v>141893.59</v>
      </c>
      <c r="F51" s="33">
        <v>30420.4</v>
      </c>
      <c r="G51" s="33">
        <v>63660.84</v>
      </c>
      <c r="H51" s="33">
        <v>37034.4</v>
      </c>
      <c r="I51" s="33">
        <v>26363.09</v>
      </c>
      <c r="J51" s="27">
        <f t="shared" si="11"/>
        <v>441258.07</v>
      </c>
      <c r="L51" s="67"/>
    </row>
    <row r="52" spans="1:12" ht="15.75">
      <c r="A52" s="38"/>
      <c r="B52" s="27"/>
      <c r="C52" s="27"/>
      <c r="D52" s="27"/>
      <c r="E52" s="27"/>
      <c r="F52" s="27"/>
      <c r="G52" s="27"/>
      <c r="H52" s="27"/>
      <c r="I52" s="27"/>
      <c r="J52" s="27"/>
      <c r="L52" s="67"/>
    </row>
    <row r="53" spans="1:12" ht="15.75">
      <c r="A53" s="2" t="s">
        <v>46</v>
      </c>
      <c r="B53" s="35">
        <f aca="true" t="shared" si="20" ref="B53:I53">+B37+B41</f>
        <v>684337.4299999999</v>
      </c>
      <c r="C53" s="35">
        <f t="shared" si="20"/>
        <v>534574.4199999999</v>
      </c>
      <c r="D53" s="35">
        <f t="shared" si="20"/>
        <v>852228.77</v>
      </c>
      <c r="E53" s="35">
        <f t="shared" si="20"/>
        <v>1129315.3599999999</v>
      </c>
      <c r="F53" s="35">
        <f t="shared" si="20"/>
        <v>598106.63</v>
      </c>
      <c r="G53" s="35">
        <f t="shared" si="20"/>
        <v>1040640.2699999999</v>
      </c>
      <c r="H53" s="35">
        <f t="shared" si="20"/>
        <v>591594.28</v>
      </c>
      <c r="I53" s="35">
        <f t="shared" si="20"/>
        <v>445878.29000000004</v>
      </c>
      <c r="J53" s="35">
        <f>SUM(B53:I53)</f>
        <v>5876675.449999999</v>
      </c>
      <c r="L53" s="50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5876675.470000001</v>
      </c>
      <c r="L56" s="43"/>
    </row>
    <row r="57" spans="1:10" ht="17.25" customHeight="1">
      <c r="A57" s="17" t="s">
        <v>48</v>
      </c>
      <c r="B57" s="45">
        <v>113367.31</v>
      </c>
      <c r="C57" s="45">
        <v>108152.94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221520.25</v>
      </c>
    </row>
    <row r="58" spans="1:10" ht="17.25" customHeight="1">
      <c r="A58" s="17" t="s">
        <v>54</v>
      </c>
      <c r="B58" s="45">
        <v>295885.34</v>
      </c>
      <c r="C58" s="45">
        <v>251966.5</v>
      </c>
      <c r="D58" s="44">
        <v>0</v>
      </c>
      <c r="E58" s="45">
        <v>173686.73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721538.5700000001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57244.75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57244.75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164571.74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164571.74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53877.55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53877.55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44334.02</v>
      </c>
      <c r="E62" s="44">
        <v>0</v>
      </c>
      <c r="F62" s="45">
        <v>76011.7</v>
      </c>
      <c r="G62" s="44">
        <v>0</v>
      </c>
      <c r="H62" s="44">
        <v>0</v>
      </c>
      <c r="I62" s="44">
        <v>0</v>
      </c>
      <c r="J62" s="35">
        <f t="shared" si="21"/>
        <v>120345.72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69271.16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69271.16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109993.68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109993.68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15388.44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15388.44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288042.08</v>
      </c>
      <c r="G66" s="44">
        <v>0</v>
      </c>
      <c r="H66" s="44">
        <v>0</v>
      </c>
      <c r="I66" s="44">
        <v>0</v>
      </c>
      <c r="J66" s="35">
        <f t="shared" si="21"/>
        <v>288042.08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286893.41</v>
      </c>
      <c r="H67" s="45">
        <v>303723.27</v>
      </c>
      <c r="I67" s="44">
        <v>0</v>
      </c>
      <c r="J67" s="32">
        <f t="shared" si="21"/>
        <v>590616.6799999999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228696.79</v>
      </c>
      <c r="H68" s="44">
        <v>0</v>
      </c>
      <c r="I68" s="44">
        <v>0</v>
      </c>
      <c r="J68" s="35">
        <f t="shared" si="21"/>
        <v>228696.79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98308.9</v>
      </c>
      <c r="J69" s="32">
        <f t="shared" si="21"/>
        <v>98308.9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151336.82</v>
      </c>
      <c r="J70" s="35">
        <f t="shared" si="21"/>
        <v>151336.82</v>
      </c>
    </row>
    <row r="71" spans="1:10" ht="17.25" customHeight="1">
      <c r="A71" s="41" t="s">
        <v>67</v>
      </c>
      <c r="B71" s="39">
        <v>275084.78</v>
      </c>
      <c r="C71" s="39">
        <v>174454.99</v>
      </c>
      <c r="D71" s="39">
        <v>532200.72</v>
      </c>
      <c r="E71" s="39">
        <v>760975.36</v>
      </c>
      <c r="F71" s="39">
        <v>234052.84</v>
      </c>
      <c r="G71" s="39">
        <v>525050.07</v>
      </c>
      <c r="H71" s="39">
        <v>287871.01</v>
      </c>
      <c r="I71" s="39">
        <v>196232.57</v>
      </c>
      <c r="J71" s="39">
        <f>SUM(B71:I71)</f>
        <v>2985922.3400000003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94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5">
        <v>1.590688405418673</v>
      </c>
      <c r="C75" s="55">
        <v>1.5608681040995496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75</v>
      </c>
      <c r="B76" s="55">
        <v>1.4769084121710403</v>
      </c>
      <c r="C76" s="55">
        <v>1.4518959255363486</v>
      </c>
      <c r="D76" s="55"/>
      <c r="E76" s="55">
        <v>1.5440368970359877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76</v>
      </c>
      <c r="B77" s="55">
        <v>0</v>
      </c>
      <c r="C77" s="55">
        <v>0</v>
      </c>
      <c r="D77" s="24">
        <v>1.4201918939094542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77</v>
      </c>
      <c r="B78" s="55">
        <v>0</v>
      </c>
      <c r="C78" s="55">
        <v>0</v>
      </c>
      <c r="D78" s="55">
        <v>1.4933432487873761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78</v>
      </c>
      <c r="B79" s="55">
        <v>0</v>
      </c>
      <c r="C79" s="55">
        <v>0</v>
      </c>
      <c r="D79" s="55">
        <v>1.8375559832541934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79</v>
      </c>
      <c r="B80" s="55">
        <v>0</v>
      </c>
      <c r="C80" s="55">
        <v>0</v>
      </c>
      <c r="D80" s="55">
        <v>1.6931623039252244</v>
      </c>
      <c r="E80" s="55">
        <v>0</v>
      </c>
      <c r="F80" s="55">
        <v>1.514695837232856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80</v>
      </c>
      <c r="B81" s="55">
        <v>0</v>
      </c>
      <c r="C81" s="55">
        <v>0</v>
      </c>
      <c r="D81" s="55">
        <v>0</v>
      </c>
      <c r="E81" s="55">
        <v>1.4891130551021765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81</v>
      </c>
      <c r="B82" s="55">
        <v>0</v>
      </c>
      <c r="C82" s="55">
        <v>0</v>
      </c>
      <c r="D82" s="55">
        <v>0</v>
      </c>
      <c r="E82" s="55">
        <v>1.4873241400017159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82</v>
      </c>
      <c r="B83" s="55">
        <v>0</v>
      </c>
      <c r="C83" s="55">
        <v>0</v>
      </c>
      <c r="D83" s="55">
        <v>0</v>
      </c>
      <c r="E83" s="24">
        <v>1.4737416481069043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83</v>
      </c>
      <c r="B84" s="55">
        <v>0</v>
      </c>
      <c r="C84" s="55">
        <v>0</v>
      </c>
      <c r="D84" s="55">
        <v>0</v>
      </c>
      <c r="E84" s="55">
        <v>0</v>
      </c>
      <c r="F84" s="55">
        <v>1.4565735257104995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84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1.4827486113722992</v>
      </c>
      <c r="H85" s="55">
        <v>1.658207771589527</v>
      </c>
      <c r="I85" s="55">
        <v>0</v>
      </c>
      <c r="J85" s="32"/>
    </row>
    <row r="86" spans="1:10" ht="15.75">
      <c r="A86" s="17" t="s">
        <v>85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1.6239777265793622</v>
      </c>
      <c r="H86" s="55">
        <v>0</v>
      </c>
      <c r="I86" s="55">
        <v>0</v>
      </c>
      <c r="J86" s="35"/>
    </row>
    <row r="87" spans="1:10" ht="15.75">
      <c r="A87" s="17" t="s">
        <v>86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1.8314074360094705</v>
      </c>
      <c r="J87" s="32"/>
    </row>
    <row r="88" spans="1:10" ht="15.75">
      <c r="A88" s="41" t="s">
        <v>87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1.8969425562470081</v>
      </c>
      <c r="J88" s="39"/>
    </row>
    <row r="89" spans="1:10" ht="38.25" customHeight="1">
      <c r="A89" s="65" t="s">
        <v>92</v>
      </c>
      <c r="B89" s="66"/>
      <c r="C89" s="66"/>
      <c r="D89" s="66"/>
      <c r="E89" s="66"/>
      <c r="F89" s="66"/>
      <c r="G89" s="66"/>
      <c r="H89" s="66"/>
      <c r="I89" s="66"/>
      <c r="J89" s="66"/>
    </row>
    <row r="90" ht="20.25" customHeight="1">
      <c r="A90" s="49" t="s">
        <v>91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2013-12-02T17:37:32Z</dcterms:modified>
  <cp:category/>
  <cp:version/>
  <cp:contentType/>
  <cp:contentStatus/>
</cp:coreProperties>
</file>