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<sst xmlns="http://schemas.openxmlformats.org/spreadsheetml/2006/main" count="94" uniqueCount="94">
  <si>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</si>
  <si>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</si>
  <si>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</si>
  <si>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</si>
  <si>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</si>
  <si>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</si>
  <si>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</si>
  <si>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</si>
  <si>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</si>
  <si>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</si>
  <si>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</si>
  <si>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</si>
  <si>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</si>
  <si>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</si>
  <si>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</si>
  <si>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</si>
  <si>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</si>
  <si>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</si>
  <si>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</si>
  <si>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</si>
  <si>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</si>
  <si>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</si>
  <si>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</si>
  <si>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</si>
  <si>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</si>
  <si>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</si>
  <si>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</si>
  <si>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</si>
  <si>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</si>
  <si>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</si>
  <si>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</si>
  <si>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</si>
  <si>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</si>
  <si>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</si>
  <si>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</si>
  <si>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</si>
  <si>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</si>
  <si>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</si>
  <si>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</si>
  <si>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</si>
  <si>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</si>
  <si>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</si>
  <si>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</si>
  <si>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</si>
  <si>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</si>
  <si>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</si>
  <si>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</si>
  <si>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</si>
  <si>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</si>
  <si>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</si>
  <si>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</si>
  <si>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</si>
  <si>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</si>
  <si>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</si>
  <si>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</si>
  <si>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</si>
  <si>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</si>
  <si>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</si>
  <si>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</si>
  <si>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</si>
  <si>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</si>
  <si>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</si>
  <si>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</si>
  <si>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</si>
  <si>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</si>
  <si>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</si>
  <si>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</si>
  <si>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</si>
  <si>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</si>
  <si>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</si>
  <si>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</si>
  <si>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</si>
  <si>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</si>
  <si>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</si>
  <si>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</si>
  <si>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</si>
  <si>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</si>
  <si>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</si>
  <si>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</si>
  <si>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</si>
  <si>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</si>
  <si>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</si>
  <si>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</si>
  <si>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</si>
  <si>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</si>
  <si>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</si>
  <si>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</si>
  <si>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</si>
  <si>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</si>
  <si>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</si>
  <si>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</si>
  <si>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</si>
  <si>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</si>
  <si>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20/11/13 - VENCIMENTO 27/11/13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</si>
</sst>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9"/>
      <color rgb="FF8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170" fontId="42" fillId="0" borderId="10" xfId="45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172" fontId="42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" fontId="44" fillId="0" borderId="0" xfId="0" applyNumberFormat="1" applyFont="1" applyAlignment="1">
      <alignment horizontal="righ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41</xdr:row>
      <xdr:rowOff>0</xdr:rowOff>
    </xdr:from>
    <xdr:to>
      <xdr:col>13</xdr:col>
      <xdr:colOff>66675</xdr:colOff>
      <xdr:row>42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11975" y="8982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308315</v>
      </c>
      <c r="C7" s="10">
        <f aca="true" t="shared" si="0" ref="C7:I7">C8+C16+C20</f>
        <v>220871</v>
      </c>
      <c r="D7" s="10">
        <f t="shared" si="0"/>
        <v>338858</v>
      </c>
      <c r="E7" s="10">
        <f t="shared" si="0"/>
        <v>427061</v>
      </c>
      <c r="F7" s="10">
        <f t="shared" si="0"/>
        <v>243216</v>
      </c>
      <c r="G7" s="10">
        <f t="shared" si="0"/>
        <v>446355</v>
      </c>
      <c r="H7" s="10">
        <f t="shared" si="0"/>
        <v>253315</v>
      </c>
      <c r="I7" s="10">
        <f t="shared" si="0"/>
        <v>144082</v>
      </c>
      <c r="J7" s="10">
        <f>+J8+J16+J20</f>
        <v>2382073</v>
      </c>
      <c r="L7" s="42"/>
    </row>
    <row r="8" spans="1:10" ht="15.75">
      <c r="A8" s="11" t="s">
        <v>22</v>
      </c>
      <c r="B8" s="12">
        <f>+B9+B12</f>
        <v>171446</v>
      </c>
      <c r="C8" s="12">
        <f>+C9+C12</f>
        <v>129860</v>
      </c>
      <c r="D8" s="12">
        <f aca="true" t="shared" si="1" ref="D8:I8">+D9+D12</f>
        <v>212838</v>
      </c>
      <c r="E8" s="12">
        <f t="shared" si="1"/>
        <v>248368</v>
      </c>
      <c r="F8" s="12">
        <f t="shared" si="1"/>
        <v>139451</v>
      </c>
      <c r="G8" s="12">
        <f t="shared" si="1"/>
        <v>254608</v>
      </c>
      <c r="H8" s="12">
        <f t="shared" si="1"/>
        <v>137303</v>
      </c>
      <c r="I8" s="12">
        <f t="shared" si="1"/>
        <v>86375</v>
      </c>
      <c r="J8" s="12">
        <f>SUM(B8:I8)</f>
        <v>1380249</v>
      </c>
    </row>
    <row r="9" spans="1:10" ht="15.75">
      <c r="A9" s="13" t="s">
        <v>23</v>
      </c>
      <c r="B9" s="14">
        <v>24750</v>
      </c>
      <c r="C9" s="14">
        <v>23192</v>
      </c>
      <c r="D9" s="14">
        <v>27466</v>
      </c>
      <c r="E9" s="14">
        <v>31847</v>
      </c>
      <c r="F9" s="14">
        <v>25097</v>
      </c>
      <c r="G9" s="14">
        <v>32341</v>
      </c>
      <c r="H9" s="14">
        <v>16376</v>
      </c>
      <c r="I9" s="14">
        <v>14442</v>
      </c>
      <c r="J9" s="12">
        <f aca="true" t="shared" si="2" ref="J9:J15">SUM(B9:I9)</f>
        <v>195511</v>
      </c>
    </row>
    <row r="10" spans="1:10" ht="15.75">
      <c r="A10" s="15" t="s">
        <v>24</v>
      </c>
      <c r="B10" s="14">
        <f>+B9-B11</f>
        <v>24750</v>
      </c>
      <c r="C10" s="14">
        <f aca="true" t="shared" si="3" ref="C10:I10">+C9-C11</f>
        <v>23192</v>
      </c>
      <c r="D10" s="14">
        <f t="shared" si="3"/>
        <v>27466</v>
      </c>
      <c r="E10" s="14">
        <f t="shared" si="3"/>
        <v>31847</v>
      </c>
      <c r="F10" s="14">
        <f t="shared" si="3"/>
        <v>25097</v>
      </c>
      <c r="G10" s="14">
        <f t="shared" si="3"/>
        <v>32341</v>
      </c>
      <c r="H10" s="14">
        <f t="shared" si="3"/>
        <v>16376</v>
      </c>
      <c r="I10" s="14">
        <f t="shared" si="3"/>
        <v>14442</v>
      </c>
      <c r="J10" s="12">
        <f t="shared" si="2"/>
        <v>195511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146696</v>
      </c>
      <c r="C12" s="14">
        <f aca="true" t="shared" si="4" ref="C12:I12">C13+C14+C15</f>
        <v>106668</v>
      </c>
      <c r="D12" s="14">
        <f t="shared" si="4"/>
        <v>185372</v>
      </c>
      <c r="E12" s="14">
        <f t="shared" si="4"/>
        <v>216521</v>
      </c>
      <c r="F12" s="14">
        <f t="shared" si="4"/>
        <v>114354</v>
      </c>
      <c r="G12" s="14">
        <f t="shared" si="4"/>
        <v>222267</v>
      </c>
      <c r="H12" s="14">
        <f t="shared" si="4"/>
        <v>120927</v>
      </c>
      <c r="I12" s="14">
        <f t="shared" si="4"/>
        <v>71933</v>
      </c>
      <c r="J12" s="12">
        <f t="shared" si="2"/>
        <v>1184738</v>
      </c>
    </row>
    <row r="13" spans="1:10" ht="15.75">
      <c r="A13" s="15" t="s">
        <v>27</v>
      </c>
      <c r="B13" s="14">
        <v>60446</v>
      </c>
      <c r="C13" s="14">
        <v>46926</v>
      </c>
      <c r="D13" s="14">
        <v>81935</v>
      </c>
      <c r="E13" s="14">
        <v>95382</v>
      </c>
      <c r="F13" s="14">
        <v>52094</v>
      </c>
      <c r="G13" s="14">
        <v>98032</v>
      </c>
      <c r="H13" s="14">
        <v>50792</v>
      </c>
      <c r="I13" s="14">
        <v>30075</v>
      </c>
      <c r="J13" s="12">
        <f t="shared" si="2"/>
        <v>515682</v>
      </c>
    </row>
    <row r="14" spans="1:10" ht="15.75">
      <c r="A14" s="15" t="s">
        <v>28</v>
      </c>
      <c r="B14" s="14">
        <v>66805</v>
      </c>
      <c r="C14" s="14">
        <v>44722</v>
      </c>
      <c r="D14" s="14">
        <v>81608</v>
      </c>
      <c r="E14" s="14">
        <v>92680</v>
      </c>
      <c r="F14" s="14">
        <v>47994</v>
      </c>
      <c r="G14" s="14">
        <v>96690</v>
      </c>
      <c r="H14" s="14">
        <v>55958</v>
      </c>
      <c r="I14" s="14">
        <v>34323</v>
      </c>
      <c r="J14" s="12">
        <f t="shared" si="2"/>
        <v>520780</v>
      </c>
    </row>
    <row r="15" spans="1:10" ht="15.75">
      <c r="A15" s="15" t="s">
        <v>29</v>
      </c>
      <c r="B15" s="14">
        <v>19445</v>
      </c>
      <c r="C15" s="14">
        <v>15020</v>
      </c>
      <c r="D15" s="14">
        <v>21829</v>
      </c>
      <c r="E15" s="14">
        <v>28459</v>
      </c>
      <c r="F15" s="14">
        <v>14266</v>
      </c>
      <c r="G15" s="14">
        <v>27545</v>
      </c>
      <c r="H15" s="14">
        <v>14177</v>
      </c>
      <c r="I15" s="14">
        <v>7535</v>
      </c>
      <c r="J15" s="12">
        <f t="shared" si="2"/>
        <v>148276</v>
      </c>
    </row>
    <row r="16" spans="1:10" ht="15.75">
      <c r="A16" s="17" t="s">
        <v>30</v>
      </c>
      <c r="B16" s="18">
        <f>B17+B18+B19</f>
        <v>102676</v>
      </c>
      <c r="C16" s="18">
        <f aca="true" t="shared" si="5" ref="C16:I16">C17+C18+C19</f>
        <v>64748</v>
      </c>
      <c r="D16" s="18">
        <f t="shared" si="5"/>
        <v>84544</v>
      </c>
      <c r="E16" s="18">
        <f t="shared" si="5"/>
        <v>123192</v>
      </c>
      <c r="F16" s="18">
        <f t="shared" si="5"/>
        <v>75062</v>
      </c>
      <c r="G16" s="18">
        <f t="shared" si="5"/>
        <v>147125</v>
      </c>
      <c r="H16" s="18">
        <f t="shared" si="5"/>
        <v>95502</v>
      </c>
      <c r="I16" s="18">
        <f t="shared" si="5"/>
        <v>47933</v>
      </c>
      <c r="J16" s="12">
        <f aca="true" t="shared" si="6" ref="J16:J22">SUM(B16:I16)</f>
        <v>740782</v>
      </c>
    </row>
    <row r="17" spans="1:10" ht="18.75" customHeight="1">
      <c r="A17" s="13" t="s">
        <v>31</v>
      </c>
      <c r="B17" s="14">
        <v>49326</v>
      </c>
      <c r="C17" s="14">
        <v>35305</v>
      </c>
      <c r="D17" s="14">
        <v>43163</v>
      </c>
      <c r="E17" s="14">
        <v>64110</v>
      </c>
      <c r="F17" s="14">
        <v>41119</v>
      </c>
      <c r="G17" s="14">
        <v>76596</v>
      </c>
      <c r="H17" s="14">
        <v>46947</v>
      </c>
      <c r="I17" s="14">
        <v>24244</v>
      </c>
      <c r="J17" s="12">
        <f t="shared" si="6"/>
        <v>380810</v>
      </c>
    </row>
    <row r="18" spans="1:10" ht="18.75" customHeight="1">
      <c r="A18" s="13" t="s">
        <v>32</v>
      </c>
      <c r="B18" s="14">
        <v>41529</v>
      </c>
      <c r="C18" s="14">
        <v>21869</v>
      </c>
      <c r="D18" s="14">
        <v>32313</v>
      </c>
      <c r="E18" s="14">
        <v>44758</v>
      </c>
      <c r="F18" s="14">
        <v>26467</v>
      </c>
      <c r="G18" s="14">
        <v>55074</v>
      </c>
      <c r="H18" s="14">
        <v>39342</v>
      </c>
      <c r="I18" s="14">
        <v>19554</v>
      </c>
      <c r="J18" s="12">
        <f t="shared" si="6"/>
        <v>280906</v>
      </c>
    </row>
    <row r="19" spans="1:10" ht="18.75" customHeight="1">
      <c r="A19" s="13" t="s">
        <v>33</v>
      </c>
      <c r="B19" s="14">
        <v>11821</v>
      </c>
      <c r="C19" s="14">
        <v>7574</v>
      </c>
      <c r="D19" s="14">
        <v>9068</v>
      </c>
      <c r="E19" s="14">
        <v>14324</v>
      </c>
      <c r="F19" s="14">
        <v>7476</v>
      </c>
      <c r="G19" s="14">
        <v>15455</v>
      </c>
      <c r="H19" s="14">
        <v>9213</v>
      </c>
      <c r="I19" s="14">
        <v>4135</v>
      </c>
      <c r="J19" s="12">
        <f t="shared" si="6"/>
        <v>79066</v>
      </c>
    </row>
    <row r="20" spans="1:10" ht="18.75" customHeight="1">
      <c r="A20" s="17" t="s">
        <v>34</v>
      </c>
      <c r="B20" s="14">
        <f>B21+B22</f>
        <v>34193</v>
      </c>
      <c r="C20" s="14">
        <f aca="true" t="shared" si="7" ref="C20:I20">C21+C22</f>
        <v>26263</v>
      </c>
      <c r="D20" s="14">
        <f t="shared" si="7"/>
        <v>41476</v>
      </c>
      <c r="E20" s="14">
        <f t="shared" si="7"/>
        <v>55501</v>
      </c>
      <c r="F20" s="14">
        <f t="shared" si="7"/>
        <v>28703</v>
      </c>
      <c r="G20" s="14">
        <f t="shared" si="7"/>
        <v>44622</v>
      </c>
      <c r="H20" s="14">
        <f t="shared" si="7"/>
        <v>20510</v>
      </c>
      <c r="I20" s="14">
        <f t="shared" si="7"/>
        <v>9774</v>
      </c>
      <c r="J20" s="12">
        <f t="shared" si="6"/>
        <v>261042</v>
      </c>
    </row>
    <row r="21" spans="1:10" ht="18.75" customHeight="1">
      <c r="A21" s="13" t="s">
        <v>35</v>
      </c>
      <c r="B21" s="14">
        <v>21884</v>
      </c>
      <c r="C21" s="14">
        <v>16808</v>
      </c>
      <c r="D21" s="14">
        <v>26545</v>
      </c>
      <c r="E21" s="14">
        <v>35521</v>
      </c>
      <c r="F21" s="14">
        <v>18370</v>
      </c>
      <c r="G21" s="14">
        <v>28558</v>
      </c>
      <c r="H21" s="14">
        <v>13126</v>
      </c>
      <c r="I21" s="14">
        <v>6255</v>
      </c>
      <c r="J21" s="12">
        <f t="shared" si="6"/>
        <v>167067</v>
      </c>
    </row>
    <row r="22" spans="1:10" ht="18.75" customHeight="1">
      <c r="A22" s="13" t="s">
        <v>36</v>
      </c>
      <c r="B22" s="14">
        <v>12309</v>
      </c>
      <c r="C22" s="14">
        <v>9455</v>
      </c>
      <c r="D22" s="14">
        <v>14931</v>
      </c>
      <c r="E22" s="14">
        <v>19980</v>
      </c>
      <c r="F22" s="14">
        <v>10333</v>
      </c>
      <c r="G22" s="14">
        <v>16064</v>
      </c>
      <c r="H22" s="14">
        <v>7384</v>
      </c>
      <c r="I22" s="14">
        <v>3519</v>
      </c>
      <c r="J22" s="12">
        <f t="shared" si="6"/>
        <v>93975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0.9722</v>
      </c>
      <c r="C25" s="22">
        <v>0.9859</v>
      </c>
      <c r="D25" s="22">
        <v>1</v>
      </c>
      <c r="E25" s="22">
        <v>0.9986</v>
      </c>
      <c r="F25" s="22">
        <v>1</v>
      </c>
      <c r="G25" s="22">
        <v>1</v>
      </c>
      <c r="H25" s="22">
        <v>0.9383</v>
      </c>
      <c r="I25" s="22">
        <v>0.9836</v>
      </c>
      <c r="J25" s="21"/>
    </row>
    <row r="26" spans="1:10" ht="18.75" customHeight="1">
      <c r="A26" s="17" t="s">
        <v>38</v>
      </c>
      <c r="B26" s="23">
        <v>0.8322</v>
      </c>
      <c r="C26" s="23">
        <v>0.7883</v>
      </c>
      <c r="D26" s="23">
        <v>0.8038</v>
      </c>
      <c r="E26" s="23">
        <v>0.8039</v>
      </c>
      <c r="F26" s="23">
        <v>0.7517</v>
      </c>
      <c r="G26" s="23">
        <v>0.7323</v>
      </c>
      <c r="H26" s="23">
        <v>0.6416</v>
      </c>
      <c r="I26" s="24">
        <v>0.8532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0.9566736065387673</v>
      </c>
      <c r="C28" s="23">
        <f aca="true" t="shared" si="8" ref="C28:I28">(((+C$8+C$16)*C$25)+(C$20*C$26))/C$7</f>
        <v>0.9624040734184207</v>
      </c>
      <c r="D28" s="23">
        <f t="shared" si="8"/>
        <v>0.9759852469175878</v>
      </c>
      <c r="E28" s="23">
        <f t="shared" si="8"/>
        <v>0.9732967185015724</v>
      </c>
      <c r="F28" s="23">
        <f t="shared" si="8"/>
        <v>0.9706970145878561</v>
      </c>
      <c r="G28" s="23">
        <f t="shared" si="8"/>
        <v>0.9732380965823167</v>
      </c>
      <c r="H28" s="23">
        <f t="shared" si="8"/>
        <v>0.9142772733553086</v>
      </c>
      <c r="I28" s="23">
        <f t="shared" si="8"/>
        <v>0.9747541372274121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1.4966201900692475</v>
      </c>
      <c r="C31" s="26">
        <f aca="true" t="shared" si="9" ref="C31:I31">C28*C30</f>
        <v>1.4803699457322148</v>
      </c>
      <c r="D31" s="26">
        <f t="shared" si="9"/>
        <v>1.5166810737099314</v>
      </c>
      <c r="E31" s="26">
        <f t="shared" si="9"/>
        <v>1.5117244631766422</v>
      </c>
      <c r="F31" s="26">
        <f t="shared" si="9"/>
        <v>1.4673056072510033</v>
      </c>
      <c r="G31" s="26">
        <f t="shared" si="9"/>
        <v>1.5419984402250226</v>
      </c>
      <c r="H31" s="26">
        <f t="shared" si="9"/>
        <v>1.6599618175038984</v>
      </c>
      <c r="I31" s="26">
        <f t="shared" si="9"/>
        <v>1.872015320545245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461430.45</v>
      </c>
      <c r="C37" s="29">
        <f aca="true" t="shared" si="12" ref="C37:I37">+C38+C39</f>
        <v>326970.79</v>
      </c>
      <c r="D37" s="29">
        <f t="shared" si="12"/>
        <v>513939.52</v>
      </c>
      <c r="E37" s="29">
        <f t="shared" si="12"/>
        <v>645598.56</v>
      </c>
      <c r="F37" s="29">
        <f t="shared" si="12"/>
        <v>356872.2</v>
      </c>
      <c r="G37" s="29">
        <f t="shared" si="12"/>
        <v>688278.71</v>
      </c>
      <c r="H37" s="29">
        <f t="shared" si="12"/>
        <v>420493.23</v>
      </c>
      <c r="I37" s="29">
        <f t="shared" si="12"/>
        <v>269723.71</v>
      </c>
      <c r="J37" s="29">
        <f t="shared" si="11"/>
        <v>3683307.17</v>
      </c>
      <c r="L37" s="43"/>
      <c r="M37" s="43"/>
    </row>
    <row r="38" spans="1:10" ht="15.75">
      <c r="A38" s="17" t="s">
        <v>74</v>
      </c>
      <c r="B38" s="30">
        <f>ROUND(+B7*B31,2)</f>
        <v>461430.45</v>
      </c>
      <c r="C38" s="30">
        <f aca="true" t="shared" si="13" ref="C38:I38">ROUND(+C7*C31,2)</f>
        <v>326970.79</v>
      </c>
      <c r="D38" s="30">
        <f t="shared" si="13"/>
        <v>513939.52</v>
      </c>
      <c r="E38" s="30">
        <f t="shared" si="13"/>
        <v>645598.56</v>
      </c>
      <c r="F38" s="30">
        <f t="shared" si="13"/>
        <v>356872.2</v>
      </c>
      <c r="G38" s="30">
        <f t="shared" si="13"/>
        <v>688278.71</v>
      </c>
      <c r="H38" s="30">
        <f t="shared" si="13"/>
        <v>420493.23</v>
      </c>
      <c r="I38" s="30">
        <f t="shared" si="13"/>
        <v>269723.71</v>
      </c>
      <c r="J38" s="30">
        <f>SUM(B38:I38)</f>
        <v>3683307.17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-74250</v>
      </c>
      <c r="C41" s="31">
        <f t="shared" si="15"/>
        <v>-69576</v>
      </c>
      <c r="D41" s="31">
        <f t="shared" si="15"/>
        <v>-82398</v>
      </c>
      <c r="E41" s="31">
        <f t="shared" si="15"/>
        <v>-95541</v>
      </c>
      <c r="F41" s="31">
        <f t="shared" si="15"/>
        <v>-75291</v>
      </c>
      <c r="G41" s="31">
        <f t="shared" si="15"/>
        <v>-97023</v>
      </c>
      <c r="H41" s="31">
        <f t="shared" si="15"/>
        <v>-49128</v>
      </c>
      <c r="I41" s="31">
        <f t="shared" si="15"/>
        <v>-43326</v>
      </c>
      <c r="J41" s="31">
        <f t="shared" si="15"/>
        <v>-586533</v>
      </c>
      <c r="L41" s="43"/>
    </row>
    <row r="42" spans="1:13" ht="15.75">
      <c r="A42" s="17" t="s">
        <v>44</v>
      </c>
      <c r="B42" s="32">
        <f>B43+B44</f>
        <v>-74250</v>
      </c>
      <c r="C42" s="32">
        <f aca="true" t="shared" si="16" ref="C42:I42">C43+C44</f>
        <v>-69576</v>
      </c>
      <c r="D42" s="32">
        <f t="shared" si="16"/>
        <v>-82398</v>
      </c>
      <c r="E42" s="32">
        <f t="shared" si="16"/>
        <v>-95541</v>
      </c>
      <c r="F42" s="32">
        <f t="shared" si="16"/>
        <v>-75291</v>
      </c>
      <c r="G42" s="32">
        <f t="shared" si="16"/>
        <v>-97023</v>
      </c>
      <c r="H42" s="32">
        <f t="shared" si="16"/>
        <v>-49128</v>
      </c>
      <c r="I42" s="32">
        <f t="shared" si="16"/>
        <v>-43326</v>
      </c>
      <c r="J42" s="31">
        <f t="shared" si="11"/>
        <v>-586533</v>
      </c>
      <c r="L42" s="65"/>
      <c r="M42" s="65"/>
    </row>
    <row r="43" spans="1:12" ht="15.75">
      <c r="A43" s="13" t="s">
        <v>69</v>
      </c>
      <c r="B43" s="20">
        <f aca="true" t="shared" si="17" ref="B43:I43">ROUND(-B9*$D$3,2)</f>
        <v>-74250</v>
      </c>
      <c r="C43" s="20">
        <f t="shared" si="17"/>
        <v>-69576</v>
      </c>
      <c r="D43" s="20">
        <f t="shared" si="17"/>
        <v>-82398</v>
      </c>
      <c r="E43" s="20">
        <f t="shared" si="17"/>
        <v>-95541</v>
      </c>
      <c r="F43" s="20">
        <f t="shared" si="17"/>
        <v>-75291</v>
      </c>
      <c r="G43" s="20">
        <f t="shared" si="17"/>
        <v>-97023</v>
      </c>
      <c r="H43" s="20">
        <f t="shared" si="17"/>
        <v>-49128</v>
      </c>
      <c r="I43" s="20">
        <f t="shared" si="17"/>
        <v>-43326</v>
      </c>
      <c r="J43" s="57">
        <f t="shared" si="11"/>
        <v>-586533</v>
      </c>
      <c r="L43" s="50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50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387180.45</v>
      </c>
      <c r="C53" s="35">
        <f t="shared" si="20"/>
        <v>257394.78999999998</v>
      </c>
      <c r="D53" s="35">
        <f t="shared" si="20"/>
        <v>431541.52</v>
      </c>
      <c r="E53" s="35">
        <f t="shared" si="20"/>
        <v>550057.56</v>
      </c>
      <c r="F53" s="35">
        <f t="shared" si="20"/>
        <v>281581.2</v>
      </c>
      <c r="G53" s="35">
        <f t="shared" si="20"/>
        <v>591255.71</v>
      </c>
      <c r="H53" s="35">
        <f t="shared" si="20"/>
        <v>371365.23</v>
      </c>
      <c r="I53" s="35">
        <f t="shared" si="20"/>
        <v>226397.71000000002</v>
      </c>
      <c r="J53" s="35">
        <f>SUM(B53:I53)</f>
        <v>3096774.17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3096774.18</v>
      </c>
      <c r="L56" s="43"/>
    </row>
    <row r="57" spans="1:10" ht="17.25" customHeight="1">
      <c r="A57" s="17" t="s">
        <v>48</v>
      </c>
      <c r="B57" s="45">
        <v>72979.91</v>
      </c>
      <c r="C57" s="45">
        <v>71955.42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144935.33000000002</v>
      </c>
    </row>
    <row r="58" spans="1:10" ht="17.25" customHeight="1">
      <c r="A58" s="17" t="s">
        <v>54</v>
      </c>
      <c r="B58" s="45">
        <v>314200.55</v>
      </c>
      <c r="C58" s="45">
        <v>185439.38</v>
      </c>
      <c r="D58" s="44">
        <v>0</v>
      </c>
      <c r="E58" s="45">
        <v>245557.12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745197.05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164755.7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164755.7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178139.55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178139.55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55427.11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55427.11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33219.13</v>
      </c>
      <c r="E62" s="44">
        <v>0</v>
      </c>
      <c r="F62" s="45">
        <v>39974.73</v>
      </c>
      <c r="G62" s="44">
        <v>0</v>
      </c>
      <c r="H62" s="44">
        <v>0</v>
      </c>
      <c r="I62" s="44">
        <v>0</v>
      </c>
      <c r="J62" s="35">
        <f t="shared" si="21"/>
        <v>73193.86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178022.02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178022.02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109174.85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109174.85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17303.58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17303.58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241606.47</v>
      </c>
      <c r="G66" s="44">
        <v>0</v>
      </c>
      <c r="H66" s="44">
        <v>0</v>
      </c>
      <c r="I66" s="44">
        <v>0</v>
      </c>
      <c r="J66" s="35">
        <f t="shared" si="21"/>
        <v>241606.47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334325.24</v>
      </c>
      <c r="H67" s="45">
        <v>371365.23</v>
      </c>
      <c r="I67" s="44">
        <v>0</v>
      </c>
      <c r="J67" s="32">
        <f t="shared" si="21"/>
        <v>705690.47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256930.48</v>
      </c>
      <c r="H68" s="44">
        <v>0</v>
      </c>
      <c r="I68" s="44">
        <v>0</v>
      </c>
      <c r="J68" s="35">
        <f t="shared" si="21"/>
        <v>256930.48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77656.78</v>
      </c>
      <c r="J69" s="32">
        <f t="shared" si="21"/>
        <v>77656.78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148740.93</v>
      </c>
      <c r="J70" s="35">
        <f t="shared" si="21"/>
        <v>148740.93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1.5928323562611513</v>
      </c>
      <c r="C75" s="55">
        <v>1.5593501093012936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1.4757647332757144</v>
      </c>
      <c r="C76" s="55">
        <v>1.4503429356995563</v>
      </c>
      <c r="D76" s="55"/>
      <c r="E76" s="55">
        <v>1.543151954333003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1.4204886384293767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1.4889419700806503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1.9240977634447132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1.6467943420807745</v>
      </c>
      <c r="E80" s="55">
        <v>0</v>
      </c>
      <c r="F80" s="55">
        <v>1.5257594479891445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1.4899334888259845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1.4864009733515342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1.4736689070718878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1.4575986556652396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1.482882764036121</v>
      </c>
      <c r="H85" s="55">
        <v>1.6599618261847897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1.6205602775821137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1.8307833000430815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1.8946517803388665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2013-11-27T11:41:55Z</dcterms:modified>
  <cp:category/>
  <cp:version/>
  <cp:contentType/>
  <cp:contentStatus/>
</cp:coreProperties>
</file>