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<sst xmlns="http://schemas.openxmlformats.org/spreadsheetml/2006/main" count="95" uniqueCount="95">
  <si>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</si>
  <si>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</si>
  <si>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</si>
  <si>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</si>
  <si>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</si>
  <si>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</si>
  <si>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</si>
  <si>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</si>
  <si>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</si>
  <si>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</si>
  <si>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</si>
  <si>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</si>
  <si>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</si>
  <si>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</si>
  <si>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</si>
  <si>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</si>
  <si>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</si>
  <si>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</si>
  <si>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</si>
  <si>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</si>
  <si>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</si>
  <si>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</si>
  <si>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</si>
  <si>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</si>
  <si>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</si>
  <si>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</si>
  <si>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</si>
  <si>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</si>
  <si>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</si>
  <si>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</si>
  <si>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</si>
  <si>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</si>
  <si>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</si>
  <si>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</si>
  <si>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</si>
  <si>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</si>
  <si>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</si>
  <si>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</si>
  <si>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</si>
  <si>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</si>
  <si>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</si>
  <si>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</si>
  <si>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</si>
  <si>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</si>
  <si>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</si>
  <si>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</si>
  <si>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</si>
  <si>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</si>
  <si>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</si>
  <si>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</si>
  <si>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</si>
  <si>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</si>
  <si>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</si>
  <si>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</si>
  <si>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</si>
  <si>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</si>
  <si>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</si>
  <si>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</si>
  <si>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</si>
  <si>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</si>
  <si>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</si>
  <si>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</si>
  <si>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</si>
  <si>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</si>
  <si>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</si>
  <si>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</si>
  <si>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</si>
  <si>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</si>
  <si>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</si>
  <si>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</si>
  <si>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</si>
  <si>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</si>
  <si>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</si>
  <si>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</si>
  <si>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</si>
  <si>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</si>
  <si>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</si>
  <si>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</si>
  <si>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</si>
  <si>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</si>
  <si>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</si>
  <si>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</si>
  <si>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</si>
  <si>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</si>
  <si>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</si>
  <si>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</si>
  <si>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</si>
  <si>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</si>
  <si>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</si>
  <si>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</si>
  <si>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18/11/13 - VENCIMENTO 26/11/13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</si>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</sst>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90</xdr:row>
      <xdr:rowOff>0</xdr:rowOff>
    </xdr:from>
    <xdr:to>
      <xdr:col>2</xdr:col>
      <xdr:colOff>914400</xdr:colOff>
      <xdr:row>91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1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914400</xdr:colOff>
      <xdr:row>91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1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914400</xdr:colOff>
      <xdr:row>91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1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90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59" t="s">
        <v>18</v>
      </c>
      <c r="B4" s="59" t="s">
        <v>19</v>
      </c>
      <c r="C4" s="59"/>
      <c r="D4" s="59"/>
      <c r="E4" s="59"/>
      <c r="F4" s="59"/>
      <c r="G4" s="59"/>
      <c r="H4" s="59"/>
      <c r="I4" s="59"/>
      <c r="J4" s="60" t="s">
        <v>20</v>
      </c>
    </row>
    <row r="5" spans="1:10" ht="38.25">
      <c r="A5" s="59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59"/>
    </row>
    <row r="6" spans="1:10" ht="15.75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9"/>
    </row>
    <row r="7" spans="1:12" ht="15.75">
      <c r="A7" s="9" t="s">
        <v>21</v>
      </c>
      <c r="B7" s="10">
        <f>B8+B16+B20</f>
        <v>522564</v>
      </c>
      <c r="C7" s="10">
        <f aca="true" t="shared" si="0" ref="C7:I7">C8+C16+C20</f>
        <v>410072</v>
      </c>
      <c r="D7" s="10">
        <f t="shared" si="0"/>
        <v>592343</v>
      </c>
      <c r="E7" s="10">
        <f t="shared" si="0"/>
        <v>725453</v>
      </c>
      <c r="F7" s="10">
        <f t="shared" si="0"/>
        <v>465075</v>
      </c>
      <c r="G7" s="10">
        <f t="shared" si="0"/>
        <v>738167</v>
      </c>
      <c r="H7" s="10">
        <f t="shared" si="0"/>
        <v>383335</v>
      </c>
      <c r="I7" s="10">
        <f t="shared" si="0"/>
        <v>261406</v>
      </c>
      <c r="J7" s="10">
        <f>+J8+J16+J20</f>
        <v>4098415</v>
      </c>
      <c r="L7" s="42"/>
    </row>
    <row r="8" spans="1:10" ht="15.75">
      <c r="A8" s="11" t="s">
        <v>22</v>
      </c>
      <c r="B8" s="12">
        <f>+B9+B12</f>
        <v>290426</v>
      </c>
      <c r="C8" s="12">
        <f>+C9+C12</f>
        <v>244037</v>
      </c>
      <c r="D8" s="12">
        <f aca="true" t="shared" si="1" ref="D8:I8">+D9+D12</f>
        <v>373736</v>
      </c>
      <c r="E8" s="12">
        <f t="shared" si="1"/>
        <v>426518</v>
      </c>
      <c r="F8" s="12">
        <f t="shared" si="1"/>
        <v>264789</v>
      </c>
      <c r="G8" s="12">
        <f t="shared" si="1"/>
        <v>428800</v>
      </c>
      <c r="H8" s="12">
        <f t="shared" si="1"/>
        <v>204955</v>
      </c>
      <c r="I8" s="12">
        <f t="shared" si="1"/>
        <v>157387</v>
      </c>
      <c r="J8" s="12">
        <f>SUM(B8:I8)</f>
        <v>2390648</v>
      </c>
    </row>
    <row r="9" spans="1:10" ht="15.75">
      <c r="A9" s="13" t="s">
        <v>23</v>
      </c>
      <c r="B9" s="14">
        <v>32783</v>
      </c>
      <c r="C9" s="14">
        <v>32522</v>
      </c>
      <c r="D9" s="14">
        <v>36689</v>
      </c>
      <c r="E9" s="14">
        <v>39643</v>
      </c>
      <c r="F9" s="14">
        <v>35091</v>
      </c>
      <c r="G9" s="14">
        <v>41781</v>
      </c>
      <c r="H9" s="14">
        <v>18724</v>
      </c>
      <c r="I9" s="14">
        <v>21518</v>
      </c>
      <c r="J9" s="12">
        <f aca="true" t="shared" si="2" ref="J9:J15">SUM(B9:I9)</f>
        <v>258751</v>
      </c>
    </row>
    <row r="10" spans="1:10" ht="15.75">
      <c r="A10" s="15" t="s">
        <v>24</v>
      </c>
      <c r="B10" s="14">
        <f>+B9-B11</f>
        <v>32783</v>
      </c>
      <c r="C10" s="14">
        <f aca="true" t="shared" si="3" ref="C10:I10">+C9-C11</f>
        <v>32522</v>
      </c>
      <c r="D10" s="14">
        <f t="shared" si="3"/>
        <v>36689</v>
      </c>
      <c r="E10" s="14">
        <f t="shared" si="3"/>
        <v>39643</v>
      </c>
      <c r="F10" s="14">
        <f t="shared" si="3"/>
        <v>35091</v>
      </c>
      <c r="G10" s="14">
        <f t="shared" si="3"/>
        <v>41781</v>
      </c>
      <c r="H10" s="14">
        <f t="shared" si="3"/>
        <v>18724</v>
      </c>
      <c r="I10" s="14">
        <f t="shared" si="3"/>
        <v>21518</v>
      </c>
      <c r="J10" s="12">
        <f t="shared" si="2"/>
        <v>258751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257643</v>
      </c>
      <c r="C12" s="14">
        <f aca="true" t="shared" si="4" ref="C12:I12">C13+C14+C15</f>
        <v>211515</v>
      </c>
      <c r="D12" s="14">
        <f t="shared" si="4"/>
        <v>337047</v>
      </c>
      <c r="E12" s="14">
        <f t="shared" si="4"/>
        <v>386875</v>
      </c>
      <c r="F12" s="14">
        <f t="shared" si="4"/>
        <v>229698</v>
      </c>
      <c r="G12" s="14">
        <f t="shared" si="4"/>
        <v>387019</v>
      </c>
      <c r="H12" s="14">
        <f t="shared" si="4"/>
        <v>186231</v>
      </c>
      <c r="I12" s="14">
        <f t="shared" si="4"/>
        <v>135869</v>
      </c>
      <c r="J12" s="12">
        <f t="shared" si="2"/>
        <v>2131897</v>
      </c>
    </row>
    <row r="13" spans="1:10" ht="15.75">
      <c r="A13" s="15" t="s">
        <v>27</v>
      </c>
      <c r="B13" s="14">
        <v>103253</v>
      </c>
      <c r="C13" s="14">
        <v>86629</v>
      </c>
      <c r="D13" s="14">
        <v>139726</v>
      </c>
      <c r="E13" s="14">
        <v>161024</v>
      </c>
      <c r="F13" s="14">
        <v>99509</v>
      </c>
      <c r="G13" s="14">
        <v>166704</v>
      </c>
      <c r="H13" s="14">
        <v>77975</v>
      </c>
      <c r="I13" s="14">
        <v>57352</v>
      </c>
      <c r="J13" s="12">
        <f t="shared" si="2"/>
        <v>892172</v>
      </c>
    </row>
    <row r="14" spans="1:10" ht="15.75">
      <c r="A14" s="15" t="s">
        <v>28</v>
      </c>
      <c r="B14" s="14">
        <v>110726</v>
      </c>
      <c r="C14" s="14">
        <v>85456</v>
      </c>
      <c r="D14" s="14">
        <v>145017</v>
      </c>
      <c r="E14" s="14">
        <v>160881</v>
      </c>
      <c r="F14" s="14">
        <v>93013</v>
      </c>
      <c r="G14" s="14">
        <v>160607</v>
      </c>
      <c r="H14" s="14">
        <v>78135</v>
      </c>
      <c r="I14" s="14">
        <v>59809</v>
      </c>
      <c r="J14" s="12">
        <f t="shared" si="2"/>
        <v>893644</v>
      </c>
    </row>
    <row r="15" spans="1:10" ht="15.75">
      <c r="A15" s="15" t="s">
        <v>29</v>
      </c>
      <c r="B15" s="14">
        <v>43664</v>
      </c>
      <c r="C15" s="14">
        <v>39430</v>
      </c>
      <c r="D15" s="14">
        <v>52304</v>
      </c>
      <c r="E15" s="14">
        <v>64970</v>
      </c>
      <c r="F15" s="14">
        <v>37176</v>
      </c>
      <c r="G15" s="14">
        <v>59708</v>
      </c>
      <c r="H15" s="14">
        <v>30121</v>
      </c>
      <c r="I15" s="14">
        <v>18708</v>
      </c>
      <c r="J15" s="12">
        <f t="shared" si="2"/>
        <v>346081</v>
      </c>
    </row>
    <row r="16" spans="1:10" ht="15.75">
      <c r="A16" s="17" t="s">
        <v>30</v>
      </c>
      <c r="B16" s="18">
        <f>B17+B18+B19</f>
        <v>177209</v>
      </c>
      <c r="C16" s="18">
        <f aca="true" t="shared" si="5" ref="C16:I16">C17+C18+C19</f>
        <v>118874</v>
      </c>
      <c r="D16" s="18">
        <f t="shared" si="5"/>
        <v>146598</v>
      </c>
      <c r="E16" s="18">
        <f t="shared" si="5"/>
        <v>204677</v>
      </c>
      <c r="F16" s="18">
        <f t="shared" si="5"/>
        <v>144558</v>
      </c>
      <c r="G16" s="18">
        <f t="shared" si="5"/>
        <v>236660</v>
      </c>
      <c r="H16" s="18">
        <f t="shared" si="5"/>
        <v>145593</v>
      </c>
      <c r="I16" s="18">
        <f t="shared" si="5"/>
        <v>86907</v>
      </c>
      <c r="J16" s="12">
        <f aca="true" t="shared" si="6" ref="J16:J22">SUM(B16:I16)</f>
        <v>1261076</v>
      </c>
    </row>
    <row r="17" spans="1:10" ht="18.75" customHeight="1">
      <c r="A17" s="13" t="s">
        <v>31</v>
      </c>
      <c r="B17" s="14">
        <v>81087</v>
      </c>
      <c r="C17" s="14">
        <v>58347</v>
      </c>
      <c r="D17" s="14">
        <v>72176</v>
      </c>
      <c r="E17" s="14">
        <v>99575</v>
      </c>
      <c r="F17" s="14">
        <v>73380</v>
      </c>
      <c r="G17" s="14">
        <v>117805</v>
      </c>
      <c r="H17" s="14">
        <v>69942</v>
      </c>
      <c r="I17" s="14">
        <v>42448</v>
      </c>
      <c r="J17" s="12">
        <f t="shared" si="6"/>
        <v>614760</v>
      </c>
    </row>
    <row r="18" spans="1:10" ht="18.75" customHeight="1">
      <c r="A18" s="13" t="s">
        <v>32</v>
      </c>
      <c r="B18" s="14">
        <v>70156</v>
      </c>
      <c r="C18" s="14">
        <v>41796</v>
      </c>
      <c r="D18" s="14">
        <v>53069</v>
      </c>
      <c r="E18" s="14">
        <v>73076</v>
      </c>
      <c r="F18" s="14">
        <v>51812</v>
      </c>
      <c r="G18" s="14">
        <v>86849</v>
      </c>
      <c r="H18" s="14">
        <v>56718</v>
      </c>
      <c r="I18" s="14">
        <v>34710</v>
      </c>
      <c r="J18" s="12">
        <f t="shared" si="6"/>
        <v>468186</v>
      </c>
    </row>
    <row r="19" spans="1:10" ht="18.75" customHeight="1">
      <c r="A19" s="13" t="s">
        <v>33</v>
      </c>
      <c r="B19" s="14">
        <v>25966</v>
      </c>
      <c r="C19" s="14">
        <v>18731</v>
      </c>
      <c r="D19" s="14">
        <v>21353</v>
      </c>
      <c r="E19" s="14">
        <v>32026</v>
      </c>
      <c r="F19" s="14">
        <v>19366</v>
      </c>
      <c r="G19" s="14">
        <v>32006</v>
      </c>
      <c r="H19" s="14">
        <v>18933</v>
      </c>
      <c r="I19" s="14">
        <v>9749</v>
      </c>
      <c r="J19" s="12">
        <f t="shared" si="6"/>
        <v>178130</v>
      </c>
    </row>
    <row r="20" spans="1:10" ht="18.75" customHeight="1">
      <c r="A20" s="17" t="s">
        <v>34</v>
      </c>
      <c r="B20" s="14">
        <f>B21+B22</f>
        <v>54929</v>
      </c>
      <c r="C20" s="14">
        <f aca="true" t="shared" si="7" ref="C20:I20">C21+C22</f>
        <v>47161</v>
      </c>
      <c r="D20" s="14">
        <f t="shared" si="7"/>
        <v>72009</v>
      </c>
      <c r="E20" s="14">
        <f t="shared" si="7"/>
        <v>94258</v>
      </c>
      <c r="F20" s="14">
        <f t="shared" si="7"/>
        <v>55728</v>
      </c>
      <c r="G20" s="14">
        <f t="shared" si="7"/>
        <v>72707</v>
      </c>
      <c r="H20" s="14">
        <f t="shared" si="7"/>
        <v>32787</v>
      </c>
      <c r="I20" s="14">
        <f t="shared" si="7"/>
        <v>17112</v>
      </c>
      <c r="J20" s="12">
        <f t="shared" si="6"/>
        <v>446691</v>
      </c>
    </row>
    <row r="21" spans="1:10" ht="18.75" customHeight="1">
      <c r="A21" s="13" t="s">
        <v>35</v>
      </c>
      <c r="B21" s="14">
        <v>35155</v>
      </c>
      <c r="C21" s="14">
        <v>30183</v>
      </c>
      <c r="D21" s="14">
        <v>46086</v>
      </c>
      <c r="E21" s="14">
        <v>60325</v>
      </c>
      <c r="F21" s="14">
        <v>35666</v>
      </c>
      <c r="G21" s="14">
        <v>46532</v>
      </c>
      <c r="H21" s="14">
        <v>20984</v>
      </c>
      <c r="I21" s="14">
        <v>10952</v>
      </c>
      <c r="J21" s="12">
        <f t="shared" si="6"/>
        <v>285883</v>
      </c>
    </row>
    <row r="22" spans="1:10" ht="18.75" customHeight="1">
      <c r="A22" s="13" t="s">
        <v>36</v>
      </c>
      <c r="B22" s="14">
        <v>19774</v>
      </c>
      <c r="C22" s="14">
        <v>16978</v>
      </c>
      <c r="D22" s="14">
        <v>25923</v>
      </c>
      <c r="E22" s="14">
        <v>33933</v>
      </c>
      <c r="F22" s="14">
        <v>20062</v>
      </c>
      <c r="G22" s="14">
        <v>26175</v>
      </c>
      <c r="H22" s="14">
        <v>11803</v>
      </c>
      <c r="I22" s="14">
        <v>6160</v>
      </c>
      <c r="J22" s="12">
        <f t="shared" si="6"/>
        <v>160808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0.9574839843540695</v>
      </c>
      <c r="C28" s="23">
        <f aca="true" t="shared" si="8" ref="C28:I28">(((+C$8+C$16)*C$25)+(C$20*C$26))/C$7</f>
        <v>0.9631746893228507</v>
      </c>
      <c r="D28" s="23">
        <f t="shared" si="8"/>
        <v>0.9761486743322704</v>
      </c>
      <c r="E28" s="23">
        <f t="shared" si="8"/>
        <v>0.9733026580633066</v>
      </c>
      <c r="F28" s="23">
        <f t="shared" si="8"/>
        <v>0.9702472452830189</v>
      </c>
      <c r="G28" s="23">
        <f t="shared" si="8"/>
        <v>0.9736324383235772</v>
      </c>
      <c r="H28" s="23">
        <f t="shared" si="8"/>
        <v>0.9129229723349028</v>
      </c>
      <c r="I28" s="23">
        <f t="shared" si="8"/>
        <v>0.9750638348010374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1.4978879451235063</v>
      </c>
      <c r="C31" s="26">
        <f aca="true" t="shared" si="9" ref="C31:I31">C28*C30</f>
        <v>1.481555307116409</v>
      </c>
      <c r="D31" s="26">
        <f t="shared" si="9"/>
        <v>1.5169350399123482</v>
      </c>
      <c r="E31" s="26">
        <f t="shared" si="9"/>
        <v>1.5117336885039279</v>
      </c>
      <c r="F31" s="26">
        <f t="shared" si="9"/>
        <v>1.4666257359698114</v>
      </c>
      <c r="G31" s="26">
        <f t="shared" si="9"/>
        <v>1.5426232352798757</v>
      </c>
      <c r="H31" s="26">
        <f t="shared" si="9"/>
        <v>1.6575029485712496</v>
      </c>
      <c r="I31" s="26">
        <f t="shared" si="9"/>
        <v>1.8726100947353925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782742.32</v>
      </c>
      <c r="C37" s="29">
        <f aca="true" t="shared" si="12" ref="C37:I37">+C38+C39</f>
        <v>607544.35</v>
      </c>
      <c r="D37" s="29">
        <f t="shared" si="12"/>
        <v>898545.85</v>
      </c>
      <c r="E37" s="29">
        <f t="shared" si="12"/>
        <v>1096691.74</v>
      </c>
      <c r="F37" s="29">
        <f t="shared" si="12"/>
        <v>682090.96</v>
      </c>
      <c r="G37" s="29">
        <f t="shared" si="12"/>
        <v>1138713.57</v>
      </c>
      <c r="H37" s="29">
        <f t="shared" si="12"/>
        <v>635378.89</v>
      </c>
      <c r="I37" s="29">
        <f t="shared" si="12"/>
        <v>489511.51</v>
      </c>
      <c r="J37" s="29">
        <f t="shared" si="11"/>
        <v>6331219.1899999995</v>
      </c>
      <c r="L37" s="43"/>
      <c r="M37" s="43"/>
    </row>
    <row r="38" spans="1:10" ht="15.75">
      <c r="A38" s="17" t="s">
        <v>73</v>
      </c>
      <c r="B38" s="30">
        <f>ROUND(+B7*B31,2)</f>
        <v>782742.32</v>
      </c>
      <c r="C38" s="30">
        <f aca="true" t="shared" si="13" ref="C38:I38">ROUND(+C7*C31,2)</f>
        <v>607544.35</v>
      </c>
      <c r="D38" s="30">
        <f t="shared" si="13"/>
        <v>898545.85</v>
      </c>
      <c r="E38" s="30">
        <f t="shared" si="13"/>
        <v>1096691.74</v>
      </c>
      <c r="F38" s="30">
        <f t="shared" si="13"/>
        <v>682090.96</v>
      </c>
      <c r="G38" s="30">
        <f t="shared" si="13"/>
        <v>1138713.57</v>
      </c>
      <c r="H38" s="30">
        <f t="shared" si="13"/>
        <v>635378.89</v>
      </c>
      <c r="I38" s="30">
        <f t="shared" si="13"/>
        <v>489511.51</v>
      </c>
      <c r="J38" s="30">
        <f>SUM(B38:I38)</f>
        <v>6331219.1899999995</v>
      </c>
    </row>
    <row r="39" spans="1:12" ht="15.75">
      <c r="A39" s="17" t="s">
        <v>43</v>
      </c>
      <c r="B39" s="53">
        <f>+B33</f>
        <v>0</v>
      </c>
      <c r="C39" s="53">
        <f aca="true" t="shared" si="14" ref="C39:I39">+C33</f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 t="shared" si="14"/>
        <v>0</v>
      </c>
      <c r="J39" s="53">
        <f t="shared" si="11"/>
        <v>0</v>
      </c>
      <c r="L39" s="61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1"/>
    </row>
    <row r="41" spans="1:12" ht="15.75">
      <c r="A41" s="2" t="s">
        <v>89</v>
      </c>
      <c r="B41" s="31">
        <f aca="true" t="shared" si="15" ref="B41:J41">+B42+B45+B51</f>
        <v>-111553.58</v>
      </c>
      <c r="C41" s="31">
        <f t="shared" si="15"/>
        <v>-119024.19999999998</v>
      </c>
      <c r="D41" s="31">
        <f t="shared" si="15"/>
        <v>-107507.59</v>
      </c>
      <c r="E41" s="31">
        <f t="shared" si="15"/>
        <v>-130058.93</v>
      </c>
      <c r="F41" s="31">
        <f t="shared" si="15"/>
        <v>-100107.48999999999</v>
      </c>
      <c r="G41" s="31">
        <f t="shared" si="15"/>
        <v>-159458.93</v>
      </c>
      <c r="H41" s="31">
        <f t="shared" si="15"/>
        <v>-80376.84</v>
      </c>
      <c r="I41" s="31">
        <f t="shared" si="15"/>
        <v>-65113.96000000001</v>
      </c>
      <c r="J41" s="31">
        <f t="shared" si="15"/>
        <v>-873201.52</v>
      </c>
      <c r="L41" s="50"/>
    </row>
    <row r="42" spans="1:12" ht="15.75">
      <c r="A42" s="17" t="s">
        <v>44</v>
      </c>
      <c r="B42" s="32">
        <f>B43+B44</f>
        <v>-98349</v>
      </c>
      <c r="C42" s="32">
        <f aca="true" t="shared" si="16" ref="C42:I42">C43+C44</f>
        <v>-97566</v>
      </c>
      <c r="D42" s="32">
        <f t="shared" si="16"/>
        <v>-110067</v>
      </c>
      <c r="E42" s="32">
        <f t="shared" si="16"/>
        <v>-118929</v>
      </c>
      <c r="F42" s="32">
        <f t="shared" si="16"/>
        <v>-105273</v>
      </c>
      <c r="G42" s="32">
        <f t="shared" si="16"/>
        <v>-125343</v>
      </c>
      <c r="H42" s="32">
        <f t="shared" si="16"/>
        <v>-56172</v>
      </c>
      <c r="I42" s="32">
        <f t="shared" si="16"/>
        <v>-64554</v>
      </c>
      <c r="J42" s="31">
        <f t="shared" si="11"/>
        <v>-776253</v>
      </c>
      <c r="L42" s="43"/>
    </row>
    <row r="43" spans="1:12" ht="15.75">
      <c r="A43" s="13" t="s">
        <v>69</v>
      </c>
      <c r="B43" s="20">
        <f aca="true" t="shared" si="17" ref="B43:I43">ROUND(-B9*$D$3,2)</f>
        <v>-98349</v>
      </c>
      <c r="C43" s="20">
        <f t="shared" si="17"/>
        <v>-97566</v>
      </c>
      <c r="D43" s="20">
        <f t="shared" si="17"/>
        <v>-110067</v>
      </c>
      <c r="E43" s="20">
        <f t="shared" si="17"/>
        <v>-118929</v>
      </c>
      <c r="F43" s="20">
        <f t="shared" si="17"/>
        <v>-105273</v>
      </c>
      <c r="G43" s="20">
        <f t="shared" si="17"/>
        <v>-125343</v>
      </c>
      <c r="H43" s="20">
        <f t="shared" si="17"/>
        <v>-56172</v>
      </c>
      <c r="I43" s="20">
        <f t="shared" si="17"/>
        <v>-64554</v>
      </c>
      <c r="J43" s="53">
        <f t="shared" si="11"/>
        <v>-776253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3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-30893.95</v>
      </c>
      <c r="C45" s="32">
        <f t="shared" si="19"/>
        <v>-34823.8</v>
      </c>
      <c r="D45" s="32">
        <f t="shared" si="19"/>
        <v>-16960.8</v>
      </c>
      <c r="E45" s="32">
        <f t="shared" si="19"/>
        <v>-36069.72</v>
      </c>
      <c r="F45" s="32">
        <f t="shared" si="19"/>
        <v>-9466.4</v>
      </c>
      <c r="G45" s="32">
        <f t="shared" si="19"/>
        <v>-59955.76</v>
      </c>
      <c r="H45" s="32">
        <f t="shared" si="19"/>
        <v>-38792.62</v>
      </c>
      <c r="I45" s="32">
        <f t="shared" si="19"/>
        <v>-11852.77</v>
      </c>
      <c r="J45" s="32">
        <f t="shared" si="19"/>
        <v>-238815.82</v>
      </c>
      <c r="L45" s="50"/>
    </row>
    <row r="46" spans="1:10" ht="15.75">
      <c r="A46" s="13" t="s">
        <v>62</v>
      </c>
      <c r="B46" s="27">
        <v>-29651.95</v>
      </c>
      <c r="C46" s="27">
        <v>-31907.8</v>
      </c>
      <c r="D46" s="27">
        <v>-16960.8</v>
      </c>
      <c r="E46" s="27">
        <v>-34828.24</v>
      </c>
      <c r="F46" s="27">
        <v>-9466.4</v>
      </c>
      <c r="G46" s="27">
        <v>-58470.76</v>
      </c>
      <c r="H46" s="27">
        <v>-37550.62</v>
      </c>
      <c r="I46" s="27">
        <v>-11852.77</v>
      </c>
      <c r="J46" s="27">
        <f t="shared" si="11"/>
        <v>-230689.34</v>
      </c>
    </row>
    <row r="47" spans="1:10" ht="15.75">
      <c r="A47" s="13" t="s">
        <v>63</v>
      </c>
      <c r="B47" s="27">
        <v>-1242</v>
      </c>
      <c r="C47" s="27">
        <v>-2916</v>
      </c>
      <c r="D47" s="27">
        <v>0</v>
      </c>
      <c r="E47" s="27">
        <v>0</v>
      </c>
      <c r="F47" s="27">
        <v>0</v>
      </c>
      <c r="G47" s="27">
        <v>-1485</v>
      </c>
      <c r="H47" s="27">
        <v>-1242</v>
      </c>
      <c r="I47" s="27">
        <v>0</v>
      </c>
      <c r="J47" s="27">
        <f t="shared" si="11"/>
        <v>-6885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-1000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-1000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-241.48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-241.48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671188.74</v>
      </c>
      <c r="C53" s="35">
        <f t="shared" si="20"/>
        <v>488520.15</v>
      </c>
      <c r="D53" s="35">
        <f t="shared" si="20"/>
        <v>791038.26</v>
      </c>
      <c r="E53" s="35">
        <f t="shared" si="20"/>
        <v>966632.81</v>
      </c>
      <c r="F53" s="35">
        <f t="shared" si="20"/>
        <v>581983.47</v>
      </c>
      <c r="G53" s="35">
        <f t="shared" si="20"/>
        <v>979254.6400000001</v>
      </c>
      <c r="H53" s="35">
        <f t="shared" si="20"/>
        <v>555002.05</v>
      </c>
      <c r="I53" s="35">
        <f t="shared" si="20"/>
        <v>424397.55</v>
      </c>
      <c r="J53" s="35">
        <f>SUM(B53:I53)</f>
        <v>5458017.67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5458017.65</v>
      </c>
      <c r="L56" s="43"/>
    </row>
    <row r="57" spans="1:10" ht="17.25" customHeight="1">
      <c r="A57" s="17" t="s">
        <v>48</v>
      </c>
      <c r="B57" s="45">
        <v>92890.14</v>
      </c>
      <c r="C57" s="45">
        <v>103678.64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196568.78</v>
      </c>
    </row>
    <row r="58" spans="1:10" ht="17.25" customHeight="1">
      <c r="A58" s="17" t="s">
        <v>54</v>
      </c>
      <c r="B58" s="45">
        <v>441915.85</v>
      </c>
      <c r="C58" s="45">
        <v>320798.37</v>
      </c>
      <c r="D58" s="44">
        <v>0</v>
      </c>
      <c r="E58" s="45">
        <v>50176.75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812890.97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86223.63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86223.63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131349.43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131349.43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51200.65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51200.65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38839.71</v>
      </c>
      <c r="E62" s="44">
        <v>0</v>
      </c>
      <c r="F62" s="45">
        <v>60826.7</v>
      </c>
      <c r="G62" s="44">
        <v>0</v>
      </c>
      <c r="H62" s="44">
        <v>0</v>
      </c>
      <c r="I62" s="44">
        <v>0</v>
      </c>
      <c r="J62" s="35">
        <f t="shared" si="21"/>
        <v>99666.41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108034.58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108034.58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79441.48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79441.48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13016.57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13016.57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238610.35</v>
      </c>
      <c r="G66" s="44">
        <v>0</v>
      </c>
      <c r="H66" s="44">
        <v>0</v>
      </c>
      <c r="I66" s="44">
        <v>0</v>
      </c>
      <c r="J66" s="35">
        <f t="shared" si="21"/>
        <v>238610.35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173722.25</v>
      </c>
      <c r="H67" s="45">
        <v>198002.29</v>
      </c>
      <c r="I67" s="44">
        <v>0</v>
      </c>
      <c r="J67" s="32">
        <f t="shared" si="21"/>
        <v>371724.54000000004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214417.7</v>
      </c>
      <c r="H68" s="44">
        <v>0</v>
      </c>
      <c r="I68" s="44">
        <v>0</v>
      </c>
      <c r="J68" s="35">
        <f t="shared" si="21"/>
        <v>214417.7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67909.37</v>
      </c>
      <c r="J69" s="32">
        <f t="shared" si="21"/>
        <v>67909.37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140324.47</v>
      </c>
      <c r="J70" s="35">
        <f t="shared" si="21"/>
        <v>140324.47</v>
      </c>
    </row>
    <row r="71" spans="1:10" ht="17.25" customHeight="1">
      <c r="A71" s="41" t="s">
        <v>67</v>
      </c>
      <c r="B71" s="39">
        <v>136382.75</v>
      </c>
      <c r="C71" s="39">
        <v>64043.12</v>
      </c>
      <c r="D71" s="39">
        <v>483424.83</v>
      </c>
      <c r="E71" s="39">
        <v>715963.43</v>
      </c>
      <c r="F71" s="39">
        <v>282546.43</v>
      </c>
      <c r="G71" s="39">
        <v>591114.69</v>
      </c>
      <c r="H71" s="39">
        <v>356999.76</v>
      </c>
      <c r="I71" s="39">
        <v>216163.71</v>
      </c>
      <c r="J71" s="39">
        <f>SUM(B71:I71)</f>
        <v>2846638.7199999997</v>
      </c>
    </row>
    <row r="72" spans="1:10" ht="17.25" customHeight="1">
      <c r="A72" s="55"/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1">
        <v>1.59214027125442</v>
      </c>
      <c r="C75" s="51">
        <v>1.5608959529875457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35"/>
    </row>
    <row r="76" spans="1:10" ht="15.75">
      <c r="A76" s="17" t="s">
        <v>75</v>
      </c>
      <c r="B76" s="51">
        <v>1.477014788964492</v>
      </c>
      <c r="C76" s="51">
        <v>1.4515042313757267</v>
      </c>
      <c r="D76" s="51"/>
      <c r="E76" s="51">
        <v>1.5443922619665662</v>
      </c>
      <c r="F76" s="51">
        <v>0</v>
      </c>
      <c r="G76" s="51">
        <v>0</v>
      </c>
      <c r="H76" s="51">
        <v>0</v>
      </c>
      <c r="I76" s="51">
        <v>0</v>
      </c>
      <c r="J76" s="35"/>
    </row>
    <row r="77" spans="1:10" ht="15.75">
      <c r="A77" s="17" t="s">
        <v>76</v>
      </c>
      <c r="B77" s="51">
        <v>0</v>
      </c>
      <c r="C77" s="51">
        <v>0</v>
      </c>
      <c r="D77" s="24">
        <v>1.4200718471461053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32"/>
    </row>
    <row r="78" spans="1:10" ht="15.75">
      <c r="A78" s="17" t="s">
        <v>77</v>
      </c>
      <c r="B78" s="51">
        <v>0</v>
      </c>
      <c r="C78" s="51">
        <v>0</v>
      </c>
      <c r="D78" s="51">
        <v>1.492436740646105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35"/>
    </row>
    <row r="79" spans="1:10" ht="15.75">
      <c r="A79" s="17" t="s">
        <v>78</v>
      </c>
      <c r="B79" s="51">
        <v>0</v>
      </c>
      <c r="C79" s="51">
        <v>0</v>
      </c>
      <c r="D79" s="51">
        <v>1.851137135547616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32"/>
    </row>
    <row r="80" spans="1:10" ht="15.75">
      <c r="A80" s="17" t="s">
        <v>79</v>
      </c>
      <c r="B80" s="51">
        <v>0</v>
      </c>
      <c r="C80" s="51">
        <v>0</v>
      </c>
      <c r="D80" s="51">
        <v>1.699629887547715</v>
      </c>
      <c r="E80" s="51">
        <v>0</v>
      </c>
      <c r="F80" s="51">
        <v>1.5153117155353122</v>
      </c>
      <c r="G80" s="51">
        <v>0</v>
      </c>
      <c r="H80" s="51">
        <v>0</v>
      </c>
      <c r="I80" s="51">
        <v>0</v>
      </c>
      <c r="J80" s="35"/>
    </row>
    <row r="81" spans="1:10" ht="15.75">
      <c r="A81" s="17" t="s">
        <v>80</v>
      </c>
      <c r="B81" s="51">
        <v>0</v>
      </c>
      <c r="C81" s="51">
        <v>0</v>
      </c>
      <c r="D81" s="51">
        <v>0</v>
      </c>
      <c r="E81" s="51">
        <v>1.4887831134285099</v>
      </c>
      <c r="F81" s="51"/>
      <c r="G81" s="51">
        <v>0</v>
      </c>
      <c r="H81" s="51">
        <v>0</v>
      </c>
      <c r="I81" s="51">
        <v>0</v>
      </c>
      <c r="J81" s="35"/>
    </row>
    <row r="82" spans="1:10" ht="15.75">
      <c r="A82" s="17" t="s">
        <v>81</v>
      </c>
      <c r="B82" s="51">
        <v>0</v>
      </c>
      <c r="C82" s="51">
        <v>0</v>
      </c>
      <c r="D82" s="51">
        <v>0</v>
      </c>
      <c r="E82" s="51">
        <v>1.487609220888447</v>
      </c>
      <c r="F82" s="51">
        <v>0</v>
      </c>
      <c r="G82" s="51">
        <v>0</v>
      </c>
      <c r="H82" s="51">
        <v>0</v>
      </c>
      <c r="I82" s="51">
        <v>0</v>
      </c>
      <c r="J82" s="35"/>
    </row>
    <row r="83" spans="1:10" ht="15.75">
      <c r="A83" s="17" t="s">
        <v>82</v>
      </c>
      <c r="B83" s="51">
        <v>0</v>
      </c>
      <c r="C83" s="51">
        <v>0</v>
      </c>
      <c r="D83" s="51">
        <v>0</v>
      </c>
      <c r="E83" s="24">
        <v>1.4736773321315908</v>
      </c>
      <c r="F83" s="51">
        <v>0</v>
      </c>
      <c r="G83" s="51">
        <v>0</v>
      </c>
      <c r="H83" s="51">
        <v>0</v>
      </c>
      <c r="I83" s="51">
        <v>0</v>
      </c>
      <c r="J83" s="32"/>
    </row>
    <row r="84" spans="1:10" ht="15.75">
      <c r="A84" s="17" t="s">
        <v>83</v>
      </c>
      <c r="B84" s="51">
        <v>0</v>
      </c>
      <c r="C84" s="51">
        <v>0</v>
      </c>
      <c r="D84" s="51">
        <v>0</v>
      </c>
      <c r="E84" s="51">
        <v>0</v>
      </c>
      <c r="F84" s="51">
        <v>1.456923281235092</v>
      </c>
      <c r="G84" s="51">
        <v>0</v>
      </c>
      <c r="H84" s="51">
        <v>0</v>
      </c>
      <c r="I84" s="51">
        <v>0</v>
      </c>
      <c r="J84" s="35"/>
    </row>
    <row r="85" spans="1:10" ht="15.75">
      <c r="A85" s="17" t="s">
        <v>84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24">
        <v>1.4833340457714062</v>
      </c>
      <c r="H85" s="51">
        <v>1.6575029412915596</v>
      </c>
      <c r="I85" s="51">
        <v>0</v>
      </c>
      <c r="J85" s="32"/>
    </row>
    <row r="86" spans="1:10" ht="15.75">
      <c r="A86" s="17" t="s">
        <v>85</v>
      </c>
      <c r="B86" s="51">
        <v>0</v>
      </c>
      <c r="C86" s="51">
        <v>0</v>
      </c>
      <c r="D86" s="51">
        <v>0</v>
      </c>
      <c r="E86" s="51">
        <v>0</v>
      </c>
      <c r="F86" s="51">
        <v>0</v>
      </c>
      <c r="G86" s="51">
        <v>1.6234283720498466</v>
      </c>
      <c r="H86" s="51">
        <v>0</v>
      </c>
      <c r="I86" s="51">
        <v>0</v>
      </c>
      <c r="J86" s="35"/>
    </row>
    <row r="87" spans="1:10" ht="15.75">
      <c r="A87" s="17" t="s">
        <v>86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24">
        <v>1.8313648555289146</v>
      </c>
      <c r="J87" s="32"/>
    </row>
    <row r="88" spans="1:10" ht="15.75">
      <c r="A88" s="41" t="s">
        <v>87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1.897519481156966</v>
      </c>
      <c r="J88" s="39"/>
    </row>
    <row r="89" spans="1:10" ht="38.25" customHeight="1">
      <c r="A89" s="62" t="s">
        <v>91</v>
      </c>
      <c r="B89" s="63"/>
      <c r="C89" s="63"/>
      <c r="D89" s="63"/>
      <c r="E89" s="63"/>
      <c r="F89" s="63"/>
      <c r="G89" s="63"/>
      <c r="H89" s="63"/>
      <c r="I89" s="63"/>
      <c r="J89" s="63"/>
    </row>
    <row r="90" ht="18.75" customHeight="1">
      <c r="A90" s="49" t="s">
        <v>92</v>
      </c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2013-11-26T11:45:44Z</dcterms:modified>
  <cp:category/>
  <cp:version/>
  <cp:contentType/>
  <cp:contentStatus/>
</cp:coreProperties>
</file>