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<sst xmlns="http://schemas.openxmlformats.org/spreadsheetml/2006/main" count="95" uniqueCount="95">
  <si>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</si>
  <si>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</si>
  <si>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</si>
  <si>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</si>
  <si>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</si>
  <si>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</si>
  <si>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</si>
  <si>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</si>
  <si>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</si>
  <si>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</si>
  <si>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</si>
  <si>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</si>
  <si>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</si>
  <si>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</si>
  <si>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</si>
  <si>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</si>
  <si>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</si>
  <si>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</si>
  <si>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</si>
  <si>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</si>
  <si>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</si>
  <si>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</si>
  <si>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</si>
  <si>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</si>
  <si>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</si>
  <si>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</si>
  <si>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</si>
  <si>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</si>
  <si>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</si>
  <si>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</si>
  <si>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</si>
  <si>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</si>
  <si>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</si>
  <si>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</si>
  <si>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</si>
  <si>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</si>
  <si>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</si>
  <si>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</si>
  <si>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</si>
  <si>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</si>
  <si>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</si>
  <si>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</si>
  <si>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</si>
  <si>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</si>
  <si>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</si>
  <si>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</si>
  <si>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</si>
  <si>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</si>
  <si>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</si>
  <si>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</si>
  <si>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</si>
  <si>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</si>
  <si>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</si>
  <si>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</si>
  <si>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</si>
  <si>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</si>
  <si>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</si>
  <si>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</si>
  <si>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</si>
  <si>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</si>
  <si>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</si>
  <si>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</si>
  <si>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</si>
  <si>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</si>
  <si>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</si>
  <si>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</si>
  <si>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</si>
  <si>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</si>
  <si>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</si>
  <si>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</si>
  <si>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</si>
  <si>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</si>
  <si>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</si>
  <si>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</si>
  <si>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</si>
  <si>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</si>
  <si>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</si>
  <si>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</si>
  <si>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</si>
  <si>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</si>
  <si>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</si>
  <si>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</si>
  <si>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</si>
  <si>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</si>
  <si>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</si>
  <si>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</si>
  <si>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</si>
  <si>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</si>
  <si>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</si>
  <si>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</si>
  <si>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04/11/13 - VENCIMENTO 11/11/13</t>
  </si>
  <si>
    <t>7.3. Revisão de Remuneração pelo Transporte Coletivo (1)</t>
  </si>
  <si>
    <t>10. Tarifa de Remuneração Líquida Por Passageiro (2)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</si>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</sst>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21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021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021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3" sqref="A93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18.503906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491871</v>
      </c>
      <c r="C7" s="10">
        <f aca="true" t="shared" si="0" ref="C7:I7">C8+C16+C20</f>
        <v>393135</v>
      </c>
      <c r="D7" s="10">
        <f t="shared" si="0"/>
        <v>582996</v>
      </c>
      <c r="E7" s="10">
        <f t="shared" si="0"/>
        <v>741234</v>
      </c>
      <c r="F7" s="10">
        <f t="shared" si="0"/>
        <v>453728</v>
      </c>
      <c r="G7" s="10">
        <f t="shared" si="0"/>
        <v>706910</v>
      </c>
      <c r="H7" s="10">
        <f t="shared" si="0"/>
        <v>357392</v>
      </c>
      <c r="I7" s="10">
        <f t="shared" si="0"/>
        <v>250533</v>
      </c>
      <c r="J7" s="10">
        <f>+J8+J16+J20</f>
        <v>3977799</v>
      </c>
      <c r="L7" s="42"/>
    </row>
    <row r="8" spans="1:10" ht="15.75">
      <c r="A8" s="11" t="s">
        <v>22</v>
      </c>
      <c r="B8" s="12">
        <f>+B9+B12</f>
        <v>278311</v>
      </c>
      <c r="C8" s="12">
        <f>+C9+C12</f>
        <v>238734</v>
      </c>
      <c r="D8" s="12">
        <f aca="true" t="shared" si="1" ref="D8:I8">+D9+D12</f>
        <v>372410</v>
      </c>
      <c r="E8" s="12">
        <f t="shared" si="1"/>
        <v>442130</v>
      </c>
      <c r="F8" s="12">
        <f t="shared" si="1"/>
        <v>261969</v>
      </c>
      <c r="G8" s="12">
        <f t="shared" si="1"/>
        <v>417595</v>
      </c>
      <c r="H8" s="12">
        <f t="shared" si="1"/>
        <v>196317</v>
      </c>
      <c r="I8" s="12">
        <f t="shared" si="1"/>
        <v>153307</v>
      </c>
      <c r="J8" s="12">
        <f>SUM(B8:I8)</f>
        <v>2360773</v>
      </c>
    </row>
    <row r="9" spans="1:10" ht="15.75">
      <c r="A9" s="13" t="s">
        <v>23</v>
      </c>
      <c r="B9" s="14">
        <v>33279</v>
      </c>
      <c r="C9" s="14">
        <v>33380</v>
      </c>
      <c r="D9" s="14">
        <v>37238</v>
      </c>
      <c r="E9" s="14">
        <v>41840</v>
      </c>
      <c r="F9" s="14">
        <v>35546</v>
      </c>
      <c r="G9" s="14">
        <v>42070</v>
      </c>
      <c r="H9" s="14">
        <v>18725</v>
      </c>
      <c r="I9" s="14">
        <v>22231</v>
      </c>
      <c r="J9" s="12">
        <f aca="true" t="shared" si="2" ref="J9:J15">SUM(B9:I9)</f>
        <v>264309</v>
      </c>
    </row>
    <row r="10" spans="1:10" ht="15.75">
      <c r="A10" s="15" t="s">
        <v>24</v>
      </c>
      <c r="B10" s="14">
        <f>+B9-B11</f>
        <v>33279</v>
      </c>
      <c r="C10" s="14">
        <f aca="true" t="shared" si="3" ref="C10:I10">+C9-C11</f>
        <v>33380</v>
      </c>
      <c r="D10" s="14">
        <f t="shared" si="3"/>
        <v>37238</v>
      </c>
      <c r="E10" s="14">
        <f t="shared" si="3"/>
        <v>41840</v>
      </c>
      <c r="F10" s="14">
        <f t="shared" si="3"/>
        <v>35546</v>
      </c>
      <c r="G10" s="14">
        <f t="shared" si="3"/>
        <v>42070</v>
      </c>
      <c r="H10" s="14">
        <f t="shared" si="3"/>
        <v>18725</v>
      </c>
      <c r="I10" s="14">
        <f t="shared" si="3"/>
        <v>22231</v>
      </c>
      <c r="J10" s="12">
        <f t="shared" si="2"/>
        <v>264309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245032</v>
      </c>
      <c r="C12" s="14">
        <f aca="true" t="shared" si="4" ref="C12:I12">C13+C14+C15</f>
        <v>205354</v>
      </c>
      <c r="D12" s="14">
        <f t="shared" si="4"/>
        <v>335172</v>
      </c>
      <c r="E12" s="14">
        <f t="shared" si="4"/>
        <v>400290</v>
      </c>
      <c r="F12" s="14">
        <f t="shared" si="4"/>
        <v>226423</v>
      </c>
      <c r="G12" s="14">
        <f t="shared" si="4"/>
        <v>375525</v>
      </c>
      <c r="H12" s="14">
        <f t="shared" si="4"/>
        <v>177592</v>
      </c>
      <c r="I12" s="14">
        <f t="shared" si="4"/>
        <v>131076</v>
      </c>
      <c r="J12" s="12">
        <f t="shared" si="2"/>
        <v>2096464</v>
      </c>
    </row>
    <row r="13" spans="1:10" ht="15.75">
      <c r="A13" s="15" t="s">
        <v>27</v>
      </c>
      <c r="B13" s="14">
        <v>97093</v>
      </c>
      <c r="C13" s="14">
        <v>82028</v>
      </c>
      <c r="D13" s="14">
        <v>136483</v>
      </c>
      <c r="E13" s="14">
        <v>162838</v>
      </c>
      <c r="F13" s="14">
        <v>96686</v>
      </c>
      <c r="G13" s="14">
        <v>158550</v>
      </c>
      <c r="H13" s="14">
        <v>73611</v>
      </c>
      <c r="I13" s="14">
        <v>54951</v>
      </c>
      <c r="J13" s="12">
        <f t="shared" si="2"/>
        <v>862240</v>
      </c>
    </row>
    <row r="14" spans="1:10" ht="15.75">
      <c r="A14" s="15" t="s">
        <v>28</v>
      </c>
      <c r="B14" s="14">
        <v>108785</v>
      </c>
      <c r="C14" s="14">
        <v>85996</v>
      </c>
      <c r="D14" s="14">
        <v>148141</v>
      </c>
      <c r="E14" s="14">
        <v>171573</v>
      </c>
      <c r="F14" s="14">
        <v>94562</v>
      </c>
      <c r="G14" s="14">
        <v>162077</v>
      </c>
      <c r="H14" s="14">
        <v>76671</v>
      </c>
      <c r="I14" s="14">
        <v>59110</v>
      </c>
      <c r="J14" s="12">
        <f t="shared" si="2"/>
        <v>906915</v>
      </c>
    </row>
    <row r="15" spans="1:10" ht="15.75">
      <c r="A15" s="15" t="s">
        <v>29</v>
      </c>
      <c r="B15" s="14">
        <v>39154</v>
      </c>
      <c r="C15" s="14">
        <v>37330</v>
      </c>
      <c r="D15" s="14">
        <v>50548</v>
      </c>
      <c r="E15" s="14">
        <v>65879</v>
      </c>
      <c r="F15" s="14">
        <v>35175</v>
      </c>
      <c r="G15" s="14">
        <v>54898</v>
      </c>
      <c r="H15" s="14">
        <v>27310</v>
      </c>
      <c r="I15" s="14">
        <v>17015</v>
      </c>
      <c r="J15" s="12">
        <f t="shared" si="2"/>
        <v>327309</v>
      </c>
    </row>
    <row r="16" spans="1:10" ht="15.75">
      <c r="A16" s="17" t="s">
        <v>30</v>
      </c>
      <c r="B16" s="18">
        <f>B17+B18+B19</f>
        <v>163315</v>
      </c>
      <c r="C16" s="18">
        <f aca="true" t="shared" si="5" ref="C16:I16">C17+C18+C19</f>
        <v>110798</v>
      </c>
      <c r="D16" s="18">
        <f t="shared" si="5"/>
        <v>141027</v>
      </c>
      <c r="E16" s="18">
        <f t="shared" si="5"/>
        <v>206737</v>
      </c>
      <c r="F16" s="18">
        <f t="shared" si="5"/>
        <v>138799</v>
      </c>
      <c r="G16" s="18">
        <f t="shared" si="5"/>
        <v>222515</v>
      </c>
      <c r="H16" s="18">
        <f t="shared" si="5"/>
        <v>132231</v>
      </c>
      <c r="I16" s="18">
        <f t="shared" si="5"/>
        <v>81358</v>
      </c>
      <c r="J16" s="12">
        <f aca="true" t="shared" si="6" ref="J16:J22">SUM(B16:I16)</f>
        <v>1196780</v>
      </c>
    </row>
    <row r="17" spans="1:10" ht="18.75" customHeight="1">
      <c r="A17" s="13" t="s">
        <v>31</v>
      </c>
      <c r="B17" s="14">
        <v>73295</v>
      </c>
      <c r="C17" s="14">
        <v>52572</v>
      </c>
      <c r="D17" s="14">
        <v>67065</v>
      </c>
      <c r="E17" s="14">
        <v>96489</v>
      </c>
      <c r="F17" s="14">
        <v>68903</v>
      </c>
      <c r="G17" s="14">
        <v>107765</v>
      </c>
      <c r="H17" s="14">
        <v>63325</v>
      </c>
      <c r="I17" s="14">
        <v>39797</v>
      </c>
      <c r="J17" s="12">
        <f t="shared" si="6"/>
        <v>569211</v>
      </c>
    </row>
    <row r="18" spans="1:10" ht="18.75" customHeight="1">
      <c r="A18" s="13" t="s">
        <v>32</v>
      </c>
      <c r="B18" s="14">
        <v>67301</v>
      </c>
      <c r="C18" s="14">
        <v>41767</v>
      </c>
      <c r="D18" s="14">
        <v>54381</v>
      </c>
      <c r="E18" s="14">
        <v>79079</v>
      </c>
      <c r="F18" s="14">
        <v>52112</v>
      </c>
      <c r="G18" s="14">
        <v>85980</v>
      </c>
      <c r="H18" s="14">
        <v>52546</v>
      </c>
      <c r="I18" s="14">
        <v>33064</v>
      </c>
      <c r="J18" s="12">
        <f t="shared" si="6"/>
        <v>466230</v>
      </c>
    </row>
    <row r="19" spans="1:10" ht="18.75" customHeight="1">
      <c r="A19" s="13" t="s">
        <v>33</v>
      </c>
      <c r="B19" s="14">
        <v>22719</v>
      </c>
      <c r="C19" s="14">
        <v>16459</v>
      </c>
      <c r="D19" s="14">
        <v>19581</v>
      </c>
      <c r="E19" s="14">
        <v>31169</v>
      </c>
      <c r="F19" s="14">
        <v>17784</v>
      </c>
      <c r="G19" s="14">
        <v>28770</v>
      </c>
      <c r="H19" s="14">
        <v>16360</v>
      </c>
      <c r="I19" s="14">
        <v>8497</v>
      </c>
      <c r="J19" s="12">
        <f t="shared" si="6"/>
        <v>161339</v>
      </c>
    </row>
    <row r="20" spans="1:10" ht="18.75" customHeight="1">
      <c r="A20" s="17" t="s">
        <v>34</v>
      </c>
      <c r="B20" s="14">
        <f>B21+B22</f>
        <v>50245</v>
      </c>
      <c r="C20" s="14">
        <f aca="true" t="shared" si="7" ref="C20:I20">C21+C22</f>
        <v>43603</v>
      </c>
      <c r="D20" s="14">
        <f t="shared" si="7"/>
        <v>69559</v>
      </c>
      <c r="E20" s="14">
        <f t="shared" si="7"/>
        <v>92367</v>
      </c>
      <c r="F20" s="14">
        <f t="shared" si="7"/>
        <v>52960</v>
      </c>
      <c r="G20" s="14">
        <f t="shared" si="7"/>
        <v>66800</v>
      </c>
      <c r="H20" s="14">
        <f t="shared" si="7"/>
        <v>28844</v>
      </c>
      <c r="I20" s="14">
        <f t="shared" si="7"/>
        <v>15868</v>
      </c>
      <c r="J20" s="12">
        <f t="shared" si="6"/>
        <v>420246</v>
      </c>
    </row>
    <row r="21" spans="1:10" ht="18.75" customHeight="1">
      <c r="A21" s="13" t="s">
        <v>35</v>
      </c>
      <c r="B21" s="14">
        <v>32157</v>
      </c>
      <c r="C21" s="14">
        <v>27906</v>
      </c>
      <c r="D21" s="14">
        <v>44518</v>
      </c>
      <c r="E21" s="14">
        <v>59115</v>
      </c>
      <c r="F21" s="14">
        <v>33894</v>
      </c>
      <c r="G21" s="14">
        <v>42752</v>
      </c>
      <c r="H21" s="14">
        <v>18460</v>
      </c>
      <c r="I21" s="14">
        <v>10156</v>
      </c>
      <c r="J21" s="12">
        <f t="shared" si="6"/>
        <v>268958</v>
      </c>
    </row>
    <row r="22" spans="1:10" ht="18.75" customHeight="1">
      <c r="A22" s="13" t="s">
        <v>36</v>
      </c>
      <c r="B22" s="14">
        <v>18088</v>
      </c>
      <c r="C22" s="14">
        <v>15697</v>
      </c>
      <c r="D22" s="14">
        <v>25041</v>
      </c>
      <c r="E22" s="14">
        <v>33252</v>
      </c>
      <c r="F22" s="14">
        <v>19066</v>
      </c>
      <c r="G22" s="14">
        <v>24048</v>
      </c>
      <c r="H22" s="14">
        <v>10384</v>
      </c>
      <c r="I22" s="14">
        <v>5712</v>
      </c>
      <c r="J22" s="12">
        <f t="shared" si="6"/>
        <v>151288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0.9719</v>
      </c>
      <c r="C25" s="22">
        <v>0.9848</v>
      </c>
      <c r="D25" s="22">
        <v>1</v>
      </c>
      <c r="E25" s="22">
        <v>1</v>
      </c>
      <c r="F25" s="22">
        <v>1</v>
      </c>
      <c r="G25" s="22">
        <v>1</v>
      </c>
      <c r="H25" s="22">
        <v>0.9368</v>
      </c>
      <c r="I25" s="22">
        <v>0.9842</v>
      </c>
      <c r="J25" s="21"/>
    </row>
    <row r="26" spans="1:10" ht="18.75" customHeight="1">
      <c r="A26" s="17" t="s">
        <v>38</v>
      </c>
      <c r="B26" s="23">
        <v>0.8317</v>
      </c>
      <c r="C26" s="23">
        <v>0.7874</v>
      </c>
      <c r="D26" s="23">
        <v>0.802</v>
      </c>
      <c r="E26" s="23">
        <v>0.8054</v>
      </c>
      <c r="F26" s="23">
        <v>0.7502</v>
      </c>
      <c r="G26" s="23">
        <v>0.7319</v>
      </c>
      <c r="H26" s="23">
        <v>0.6407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0.9575784624423882</v>
      </c>
      <c r="C28" s="23">
        <f aca="true" t="shared" si="8" ref="C28:I28">(((+C$8+C$16)*C$25)+(C$20*C$26))/C$7</f>
        <v>0.9629061665839977</v>
      </c>
      <c r="D28" s="23">
        <f t="shared" si="8"/>
        <v>0.9763760265936644</v>
      </c>
      <c r="E28" s="23">
        <f t="shared" si="8"/>
        <v>0.9757504132298302</v>
      </c>
      <c r="F28" s="23">
        <f t="shared" si="8"/>
        <v>0.9708428662105931</v>
      </c>
      <c r="G28" s="23">
        <f t="shared" si="8"/>
        <v>0.9746656858723176</v>
      </c>
      <c r="H28" s="23">
        <f t="shared" si="8"/>
        <v>0.9129026872453776</v>
      </c>
      <c r="I28" s="23">
        <f t="shared" si="8"/>
        <v>0.9759028575077934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1.4980357466448722</v>
      </c>
      <c r="C31" s="26">
        <f aca="true" t="shared" si="9" ref="C31:I31">C28*C30</f>
        <v>1.4811422654395054</v>
      </c>
      <c r="D31" s="26">
        <f t="shared" si="9"/>
        <v>1.5172883453265544</v>
      </c>
      <c r="E31" s="26">
        <f t="shared" si="9"/>
        <v>1.5155355418285723</v>
      </c>
      <c r="F31" s="26">
        <f t="shared" si="9"/>
        <v>1.4675260765639326</v>
      </c>
      <c r="G31" s="26">
        <f t="shared" si="9"/>
        <v>1.5442603126961</v>
      </c>
      <c r="H31" s="26">
        <f t="shared" si="9"/>
        <v>1.6574661189627076</v>
      </c>
      <c r="I31" s="26">
        <f t="shared" si="9"/>
        <v>1.8742214378437172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736840.34</v>
      </c>
      <c r="C37" s="29">
        <f aca="true" t="shared" si="12" ref="C37:I37">+C38+C39</f>
        <v>582288.86</v>
      </c>
      <c r="D37" s="29">
        <f t="shared" si="12"/>
        <v>884573.04</v>
      </c>
      <c r="E37" s="29">
        <f t="shared" si="12"/>
        <v>1123366.47</v>
      </c>
      <c r="F37" s="29">
        <f t="shared" si="12"/>
        <v>665857.67</v>
      </c>
      <c r="G37" s="29">
        <f t="shared" si="12"/>
        <v>1091653.06</v>
      </c>
      <c r="H37" s="29">
        <f t="shared" si="12"/>
        <v>592365.13</v>
      </c>
      <c r="I37" s="29">
        <f t="shared" si="12"/>
        <v>469554.32</v>
      </c>
      <c r="J37" s="29">
        <f t="shared" si="11"/>
        <v>6146498.89</v>
      </c>
      <c r="L37" s="43"/>
      <c r="M37" s="43"/>
    </row>
    <row r="38" spans="1:10" ht="15.75">
      <c r="A38" s="17" t="s">
        <v>73</v>
      </c>
      <c r="B38" s="30">
        <f>ROUND(+B7*B31,2)</f>
        <v>736840.34</v>
      </c>
      <c r="C38" s="30">
        <f aca="true" t="shared" si="13" ref="C38:I38">ROUND(+C7*C31,2)</f>
        <v>582288.86</v>
      </c>
      <c r="D38" s="30">
        <f t="shared" si="13"/>
        <v>884573.04</v>
      </c>
      <c r="E38" s="30">
        <f t="shared" si="13"/>
        <v>1123366.47</v>
      </c>
      <c r="F38" s="30">
        <f t="shared" si="13"/>
        <v>665857.67</v>
      </c>
      <c r="G38" s="30">
        <f t="shared" si="13"/>
        <v>1091653.06</v>
      </c>
      <c r="H38" s="30">
        <f t="shared" si="13"/>
        <v>592365.13</v>
      </c>
      <c r="I38" s="30">
        <f t="shared" si="13"/>
        <v>469554.32</v>
      </c>
      <c r="J38" s="30">
        <f>SUM(B38:I38)</f>
        <v>6146498.89</v>
      </c>
    </row>
    <row r="39" spans="1:12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  <c r="L39" s="64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4"/>
    </row>
    <row r="41" spans="1:12" ht="15.75">
      <c r="A41" s="2" t="s">
        <v>89</v>
      </c>
      <c r="B41" s="31">
        <f aca="true" t="shared" si="15" ref="B41:J41">+B42+B45+B51</f>
        <v>-118474.35</v>
      </c>
      <c r="C41" s="31">
        <f t="shared" si="15"/>
        <v>-126487.85</v>
      </c>
      <c r="D41" s="31">
        <f t="shared" si="15"/>
        <v>-113376.26000000001</v>
      </c>
      <c r="E41" s="31">
        <f t="shared" si="15"/>
        <v>-144070.4</v>
      </c>
      <c r="F41" s="31">
        <f t="shared" si="15"/>
        <v>-103704.83</v>
      </c>
      <c r="G41" s="31">
        <f t="shared" si="15"/>
        <v>-172897.22999999998</v>
      </c>
      <c r="H41" s="31">
        <f t="shared" si="15"/>
        <v>-87822.20999999999</v>
      </c>
      <c r="I41" s="31">
        <f t="shared" si="15"/>
        <v>-70218.99</v>
      </c>
      <c r="J41" s="31">
        <f t="shared" si="15"/>
        <v>-937052.1199999999</v>
      </c>
      <c r="L41" s="42"/>
    </row>
    <row r="42" spans="1:12" ht="15.75">
      <c r="A42" s="17" t="s">
        <v>44</v>
      </c>
      <c r="B42" s="32">
        <f>B43+B44</f>
        <v>-99837</v>
      </c>
      <c r="C42" s="32">
        <f aca="true" t="shared" si="16" ref="C42:I42">C43+C44</f>
        <v>-100140</v>
      </c>
      <c r="D42" s="32">
        <f t="shared" si="16"/>
        <v>-111714</v>
      </c>
      <c r="E42" s="32">
        <f t="shared" si="16"/>
        <v>-125520</v>
      </c>
      <c r="F42" s="32">
        <f t="shared" si="16"/>
        <v>-106638</v>
      </c>
      <c r="G42" s="32">
        <f t="shared" si="16"/>
        <v>-126210</v>
      </c>
      <c r="H42" s="32">
        <f t="shared" si="16"/>
        <v>-56175</v>
      </c>
      <c r="I42" s="32">
        <f t="shared" si="16"/>
        <v>-66693</v>
      </c>
      <c r="J42" s="31">
        <f t="shared" si="11"/>
        <v>-792927</v>
      </c>
      <c r="L42" s="43"/>
    </row>
    <row r="43" spans="1:12" ht="15.75">
      <c r="A43" s="13" t="s">
        <v>69</v>
      </c>
      <c r="B43" s="20">
        <f aca="true" t="shared" si="17" ref="B43:I43">ROUND(-B9*$D$3,2)</f>
        <v>-99837</v>
      </c>
      <c r="C43" s="20">
        <f t="shared" si="17"/>
        <v>-100140</v>
      </c>
      <c r="D43" s="20">
        <f t="shared" si="17"/>
        <v>-111714</v>
      </c>
      <c r="E43" s="20">
        <f t="shared" si="17"/>
        <v>-125520</v>
      </c>
      <c r="F43" s="20">
        <f t="shared" si="17"/>
        <v>-106638</v>
      </c>
      <c r="G43" s="20">
        <f t="shared" si="17"/>
        <v>-126210</v>
      </c>
      <c r="H43" s="20">
        <f t="shared" si="17"/>
        <v>-56175</v>
      </c>
      <c r="I43" s="20">
        <f t="shared" si="17"/>
        <v>-66693</v>
      </c>
      <c r="J43" s="56">
        <f t="shared" si="11"/>
        <v>-792927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-36326.72</v>
      </c>
      <c r="C45" s="32">
        <f t="shared" si="19"/>
        <v>-39713.45</v>
      </c>
      <c r="D45" s="32">
        <f t="shared" si="19"/>
        <v>-21182.47</v>
      </c>
      <c r="E45" s="32">
        <f t="shared" si="19"/>
        <v>-43490.19</v>
      </c>
      <c r="F45" s="32">
        <f t="shared" si="19"/>
        <v>-11698.74</v>
      </c>
      <c r="G45" s="32">
        <f t="shared" si="19"/>
        <v>-72527.06</v>
      </c>
      <c r="H45" s="32">
        <f t="shared" si="19"/>
        <v>-46234.99</v>
      </c>
      <c r="I45" s="32">
        <f t="shared" si="19"/>
        <v>-14818.8</v>
      </c>
      <c r="J45" s="32">
        <f t="shared" si="19"/>
        <v>-285992.42</v>
      </c>
      <c r="L45" s="49"/>
    </row>
    <row r="46" spans="1:10" ht="15.75">
      <c r="A46" s="13" t="s">
        <v>62</v>
      </c>
      <c r="B46" s="27">
        <v>-36326.72</v>
      </c>
      <c r="C46" s="27">
        <v>-39713.45</v>
      </c>
      <c r="D46" s="27">
        <v>-21182.47</v>
      </c>
      <c r="E46" s="27">
        <v>-43490.19</v>
      </c>
      <c r="F46" s="27">
        <v>-11698.74</v>
      </c>
      <c r="G46" s="27">
        <v>-72527.06</v>
      </c>
      <c r="H46" s="27">
        <v>-46234.99</v>
      </c>
      <c r="I46" s="27">
        <v>-14818.8</v>
      </c>
      <c r="J46" s="27">
        <f t="shared" si="11"/>
        <v>-285992.42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91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618365.99</v>
      </c>
      <c r="C53" s="35">
        <f t="shared" si="20"/>
        <v>455801.01</v>
      </c>
      <c r="D53" s="35">
        <f t="shared" si="20"/>
        <v>771196.78</v>
      </c>
      <c r="E53" s="35">
        <f t="shared" si="20"/>
        <v>979296.07</v>
      </c>
      <c r="F53" s="35">
        <f t="shared" si="20"/>
        <v>562152.8400000001</v>
      </c>
      <c r="G53" s="35">
        <f t="shared" si="20"/>
        <v>918755.8300000001</v>
      </c>
      <c r="H53" s="35">
        <f t="shared" si="20"/>
        <v>504542.92000000004</v>
      </c>
      <c r="I53" s="35">
        <f t="shared" si="20"/>
        <v>399335.33</v>
      </c>
      <c r="J53" s="35">
        <f>SUM(B53:I53)</f>
        <v>5209446.7700000005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5209446.8100000005</v>
      </c>
      <c r="L56" s="43"/>
    </row>
    <row r="57" spans="1:10" ht="17.25" customHeight="1">
      <c r="A57" s="17" t="s">
        <v>48</v>
      </c>
      <c r="B57" s="45">
        <v>120079.55</v>
      </c>
      <c r="C57" s="45">
        <v>134779.26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254858.81</v>
      </c>
    </row>
    <row r="58" spans="1:10" ht="17.25" customHeight="1">
      <c r="A58" s="17" t="s">
        <v>54</v>
      </c>
      <c r="B58" s="45">
        <v>498286.44</v>
      </c>
      <c r="C58" s="45">
        <v>321021.76</v>
      </c>
      <c r="D58" s="44">
        <v>0</v>
      </c>
      <c r="E58" s="45">
        <v>457990.82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1277299.02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306321.41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306321.41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305534.36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305534.36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107861.89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107861.89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51479.13</v>
      </c>
      <c r="E62" s="44">
        <v>0</v>
      </c>
      <c r="F62" s="45">
        <v>98371.66</v>
      </c>
      <c r="G62" s="44">
        <v>0</v>
      </c>
      <c r="H62" s="44">
        <v>0</v>
      </c>
      <c r="I62" s="44">
        <v>0</v>
      </c>
      <c r="J62" s="35">
        <f t="shared" si="21"/>
        <v>149850.79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301652.99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301652.99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186187.47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186187.47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33464.8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33464.8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463781.19</v>
      </c>
      <c r="G66" s="44">
        <v>0</v>
      </c>
      <c r="H66" s="44">
        <v>0</v>
      </c>
      <c r="I66" s="44">
        <v>0</v>
      </c>
      <c r="J66" s="35">
        <f t="shared" si="21"/>
        <v>463781.19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523079.45</v>
      </c>
      <c r="H67" s="45">
        <v>504542.92</v>
      </c>
      <c r="I67" s="44">
        <v>0</v>
      </c>
      <c r="J67" s="32">
        <f t="shared" si="21"/>
        <v>1027622.37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395676.39</v>
      </c>
      <c r="H68" s="44">
        <v>0</v>
      </c>
      <c r="I68" s="44">
        <v>0</v>
      </c>
      <c r="J68" s="35">
        <f t="shared" si="21"/>
        <v>395676.39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144878.13</v>
      </c>
      <c r="J69" s="32">
        <f t="shared" si="21"/>
        <v>144878.13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254457.19</v>
      </c>
      <c r="J70" s="35">
        <f t="shared" si="21"/>
        <v>254457.19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1.5874140448834961</v>
      </c>
      <c r="C75" s="54">
        <v>1.5585411360163017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1.4771605377927024</v>
      </c>
      <c r="C76" s="54">
        <v>1.451099584402928</v>
      </c>
      <c r="D76" s="54"/>
      <c r="E76" s="54">
        <v>1.6242671178891797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1.4203214082768152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1.4932986008251654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1.8472370017459239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1.7022879923962404</v>
      </c>
      <c r="E80" s="54">
        <v>0</v>
      </c>
      <c r="F80" s="54">
        <v>1.5130014782521548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1.3787353326675822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1.4844093639197418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1.75037557997558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1.457817648380333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1.4848494061966548</v>
      </c>
      <c r="H85" s="54">
        <v>1.657466115637731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1.626052496209205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1.8329407105188915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1.8982425256511444</v>
      </c>
      <c r="J88" s="39"/>
    </row>
    <row r="89" spans="1:10" ht="55.5" customHeight="1">
      <c r="A89" s="65" t="s">
        <v>93</v>
      </c>
      <c r="B89" s="66"/>
      <c r="C89" s="66"/>
      <c r="D89" s="66"/>
      <c r="E89" s="66"/>
      <c r="F89" s="66"/>
      <c r="G89" s="66"/>
      <c r="H89" s="66"/>
      <c r="I89" s="66"/>
      <c r="J89" s="66"/>
    </row>
    <row r="90" ht="21" customHeight="1">
      <c r="A90" s="1" t="s">
        <v>94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2013-11-08T17:16:52Z</dcterms:modified>
  <cp:category/>
  <cp:version/>
  <cp:contentType/>
  <cp:contentStatus/>
</cp:coreProperties>
</file>