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<sst xmlns="http://schemas.openxmlformats.org/spreadsheetml/2006/main" count="94" uniqueCount="94">
  <si>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</si>
  <si>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</si>
  <si>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</si>
  <si>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</si>
  <si>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</si>
  <si>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</si>
  <si>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</si>
  <si>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</si>
  <si>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</si>
  <si>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</si>
  <si>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</si>
  <si>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</si>
  <si>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</si>
  <si>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</si>
  <si>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</si>
  <si>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</si>
  <si>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</si>
  <si>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</si>
  <si>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</si>
  <si>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</si>
  <si>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</si>
  <si>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</si>
  <si>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</si>
  <si>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</si>
  <si>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</si>
  <si>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</si>
  <si>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</si>
  <si>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</si>
  <si>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</si>
  <si>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</si>
  <si>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</si>
  <si>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</si>
  <si>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</si>
  <si>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</si>
  <si>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</si>
  <si>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</si>
  <si>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</si>
  <si>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</si>
  <si>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</si>
  <si>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</si>
  <si>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</si>
  <si>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</si>
  <si>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</si>
  <si>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</si>
  <si>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</si>
  <si>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</si>
  <si>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</si>
  <si>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</si>
  <si>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</si>
  <si>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</si>
  <si>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</si>
  <si>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</si>
  <si>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</si>
  <si>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</si>
  <si>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</si>
  <si>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</si>
  <si>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</si>
  <si>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</si>
  <si>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</si>
  <si>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</si>
  <si>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</si>
  <si>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</si>
  <si>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</si>
  <si>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</si>
  <si>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</si>
  <si>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</si>
  <si>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</si>
  <si>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</si>
  <si>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</si>
  <si>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</si>
  <si>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</si>
  <si>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</si>
  <si>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</si>
  <si>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</si>
  <si>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</si>
  <si>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</si>
  <si>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</si>
  <si>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</si>
  <si>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</si>
  <si>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</si>
  <si>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</si>
  <si>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</si>
  <si>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</si>
  <si>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</si>
  <si>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</si>
  <si>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</si>
  <si>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</si>
  <si>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</si>
  <si>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</si>
  <si>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</si>
  <si>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</si>
  <si>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</si>
  <si>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</si>
  <si>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OPERAÇÃO 02/11/13 - VENCIMENTO 08/11/13</t>
  </si>
</sst>
</file>

<file path=xl/styles.xml><?xml version="1.0" encoding="utf-8"?>
<styleSheet xmlns="http://schemas.openxmlformats.org/spreadsheetml/2006/main">
  <numFmts count="3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  <numFmt numFmtId="191" formatCode="0.0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93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326372</v>
      </c>
      <c r="C7" s="10">
        <f aca="true" t="shared" si="0" ref="C7:I7">C8+C16+C20</f>
        <v>231688</v>
      </c>
      <c r="D7" s="10">
        <f t="shared" si="0"/>
        <v>361602</v>
      </c>
      <c r="E7" s="10">
        <f t="shared" si="0"/>
        <v>439407</v>
      </c>
      <c r="F7" s="10">
        <f t="shared" si="0"/>
        <v>259802</v>
      </c>
      <c r="G7" s="10">
        <f t="shared" si="0"/>
        <v>471144</v>
      </c>
      <c r="H7" s="10">
        <f t="shared" si="0"/>
        <v>264593</v>
      </c>
      <c r="I7" s="10">
        <f t="shared" si="0"/>
        <v>147498</v>
      </c>
      <c r="J7" s="10">
        <f>+J8+J16+J20</f>
        <v>2502106</v>
      </c>
      <c r="L7" s="42"/>
    </row>
    <row r="8" spans="1:10" ht="15.75">
      <c r="A8" s="11" t="s">
        <v>22</v>
      </c>
      <c r="B8" s="12">
        <f>+B9+B12</f>
        <v>178666</v>
      </c>
      <c r="C8" s="12">
        <f>+C9+C12</f>
        <v>134337</v>
      </c>
      <c r="D8" s="12">
        <f aca="true" t="shared" si="1" ref="D8:I8">+D9+D12</f>
        <v>218432</v>
      </c>
      <c r="E8" s="12">
        <f t="shared" si="1"/>
        <v>249254</v>
      </c>
      <c r="F8" s="12">
        <f t="shared" si="1"/>
        <v>146032</v>
      </c>
      <c r="G8" s="12">
        <f t="shared" si="1"/>
        <v>264625</v>
      </c>
      <c r="H8" s="12">
        <f t="shared" si="1"/>
        <v>142188</v>
      </c>
      <c r="I8" s="12">
        <f t="shared" si="1"/>
        <v>88326</v>
      </c>
      <c r="J8" s="12">
        <f>SUM(B8:I8)</f>
        <v>1421860</v>
      </c>
    </row>
    <row r="9" spans="1:10" ht="15.75">
      <c r="A9" s="13" t="s">
        <v>23</v>
      </c>
      <c r="B9" s="14">
        <v>30468</v>
      </c>
      <c r="C9" s="14">
        <v>27833</v>
      </c>
      <c r="D9" s="14">
        <v>34334</v>
      </c>
      <c r="E9" s="14">
        <v>37444</v>
      </c>
      <c r="F9" s="14">
        <v>29418</v>
      </c>
      <c r="G9" s="14">
        <v>37962</v>
      </c>
      <c r="H9" s="14">
        <v>18377</v>
      </c>
      <c r="I9" s="14">
        <v>16839</v>
      </c>
      <c r="J9" s="12">
        <f aca="true" t="shared" si="2" ref="J9:J15">SUM(B9:I9)</f>
        <v>232675</v>
      </c>
    </row>
    <row r="10" spans="1:10" ht="15.75">
      <c r="A10" s="15" t="s">
        <v>24</v>
      </c>
      <c r="B10" s="14">
        <f>+B9-B11</f>
        <v>30468</v>
      </c>
      <c r="C10" s="14">
        <f aca="true" t="shared" si="3" ref="C10:I10">+C9-C11</f>
        <v>27833</v>
      </c>
      <c r="D10" s="14">
        <f t="shared" si="3"/>
        <v>34334</v>
      </c>
      <c r="E10" s="14">
        <f t="shared" si="3"/>
        <v>37444</v>
      </c>
      <c r="F10" s="14">
        <f t="shared" si="3"/>
        <v>29418</v>
      </c>
      <c r="G10" s="14">
        <f t="shared" si="3"/>
        <v>37962</v>
      </c>
      <c r="H10" s="14">
        <f t="shared" si="3"/>
        <v>18377</v>
      </c>
      <c r="I10" s="14">
        <f t="shared" si="3"/>
        <v>16839</v>
      </c>
      <c r="J10" s="12">
        <f t="shared" si="2"/>
        <v>232675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148198</v>
      </c>
      <c r="C12" s="14">
        <f aca="true" t="shared" si="4" ref="C12:I12">C13+C14+C15</f>
        <v>106504</v>
      </c>
      <c r="D12" s="14">
        <f t="shared" si="4"/>
        <v>184098</v>
      </c>
      <c r="E12" s="14">
        <f t="shared" si="4"/>
        <v>211810</v>
      </c>
      <c r="F12" s="14">
        <f t="shared" si="4"/>
        <v>116614</v>
      </c>
      <c r="G12" s="14">
        <f t="shared" si="4"/>
        <v>226663</v>
      </c>
      <c r="H12" s="14">
        <f t="shared" si="4"/>
        <v>123811</v>
      </c>
      <c r="I12" s="14">
        <f t="shared" si="4"/>
        <v>71487</v>
      </c>
      <c r="J12" s="12">
        <f t="shared" si="2"/>
        <v>1189185</v>
      </c>
    </row>
    <row r="13" spans="1:10" ht="15.75">
      <c r="A13" s="15" t="s">
        <v>27</v>
      </c>
      <c r="B13" s="14">
        <v>63306</v>
      </c>
      <c r="C13" s="14">
        <v>47334</v>
      </c>
      <c r="D13" s="14">
        <v>81110</v>
      </c>
      <c r="E13" s="14">
        <v>93491</v>
      </c>
      <c r="F13" s="14">
        <v>52977</v>
      </c>
      <c r="G13" s="14">
        <v>100973</v>
      </c>
      <c r="H13" s="14">
        <v>53847</v>
      </c>
      <c r="I13" s="14">
        <v>30385</v>
      </c>
      <c r="J13" s="12">
        <f t="shared" si="2"/>
        <v>523423</v>
      </c>
    </row>
    <row r="14" spans="1:10" ht="15.75">
      <c r="A14" s="15" t="s">
        <v>28</v>
      </c>
      <c r="B14" s="14">
        <v>65763</v>
      </c>
      <c r="C14" s="14">
        <v>44317</v>
      </c>
      <c r="D14" s="14">
        <v>80835</v>
      </c>
      <c r="E14" s="14">
        <v>91027</v>
      </c>
      <c r="F14" s="14">
        <v>49042</v>
      </c>
      <c r="G14" s="14">
        <v>98582</v>
      </c>
      <c r="H14" s="14">
        <v>56306</v>
      </c>
      <c r="I14" s="14">
        <v>33840</v>
      </c>
      <c r="J14" s="12">
        <f t="shared" si="2"/>
        <v>519712</v>
      </c>
    </row>
    <row r="15" spans="1:10" ht="15.75">
      <c r="A15" s="15" t="s">
        <v>29</v>
      </c>
      <c r="B15" s="14">
        <v>19129</v>
      </c>
      <c r="C15" s="14">
        <v>14853</v>
      </c>
      <c r="D15" s="14">
        <v>22153</v>
      </c>
      <c r="E15" s="14">
        <v>27292</v>
      </c>
      <c r="F15" s="14">
        <v>14595</v>
      </c>
      <c r="G15" s="14">
        <v>27108</v>
      </c>
      <c r="H15" s="14">
        <v>13658</v>
      </c>
      <c r="I15" s="14">
        <v>7262</v>
      </c>
      <c r="J15" s="12">
        <f t="shared" si="2"/>
        <v>146050</v>
      </c>
    </row>
    <row r="16" spans="1:10" ht="15.75">
      <c r="A16" s="17" t="s">
        <v>30</v>
      </c>
      <c r="B16" s="18">
        <f>B17+B18+B19</f>
        <v>106894</v>
      </c>
      <c r="C16" s="18">
        <f aca="true" t="shared" si="5" ref="C16:I16">C17+C18+C19</f>
        <v>66937</v>
      </c>
      <c r="D16" s="18">
        <f t="shared" si="5"/>
        <v>94537</v>
      </c>
      <c r="E16" s="18">
        <f t="shared" si="5"/>
        <v>127183</v>
      </c>
      <c r="F16" s="18">
        <f t="shared" si="5"/>
        <v>77866</v>
      </c>
      <c r="G16" s="18">
        <f t="shared" si="5"/>
        <v>153971</v>
      </c>
      <c r="H16" s="18">
        <f t="shared" si="5"/>
        <v>99004</v>
      </c>
      <c r="I16" s="18">
        <f t="shared" si="5"/>
        <v>48396</v>
      </c>
      <c r="J16" s="12">
        <f aca="true" t="shared" si="6" ref="J16:J22">SUM(B16:I16)</f>
        <v>774788</v>
      </c>
    </row>
    <row r="17" spans="1:10" ht="18.75" customHeight="1">
      <c r="A17" s="13" t="s">
        <v>31</v>
      </c>
      <c r="B17" s="14">
        <v>53743</v>
      </c>
      <c r="C17" s="14">
        <v>37502</v>
      </c>
      <c r="D17" s="14">
        <v>48879</v>
      </c>
      <c r="E17" s="14">
        <v>67040</v>
      </c>
      <c r="F17" s="14">
        <v>43595</v>
      </c>
      <c r="G17" s="14">
        <v>81550</v>
      </c>
      <c r="H17" s="14">
        <v>50922</v>
      </c>
      <c r="I17" s="14">
        <v>25247</v>
      </c>
      <c r="J17" s="12">
        <f t="shared" si="6"/>
        <v>408478</v>
      </c>
    </row>
    <row r="18" spans="1:10" ht="18.75" customHeight="1">
      <c r="A18" s="13" t="s">
        <v>32</v>
      </c>
      <c r="B18" s="14">
        <v>41368</v>
      </c>
      <c r="C18" s="14">
        <v>21865</v>
      </c>
      <c r="D18" s="14">
        <v>35935</v>
      </c>
      <c r="E18" s="14">
        <v>46131</v>
      </c>
      <c r="F18" s="14">
        <v>26782</v>
      </c>
      <c r="G18" s="14">
        <v>56869</v>
      </c>
      <c r="H18" s="14">
        <v>39247</v>
      </c>
      <c r="I18" s="14">
        <v>18924</v>
      </c>
      <c r="J18" s="12">
        <f t="shared" si="6"/>
        <v>287121</v>
      </c>
    </row>
    <row r="19" spans="1:10" ht="18.75" customHeight="1">
      <c r="A19" s="13" t="s">
        <v>33</v>
      </c>
      <c r="B19" s="14">
        <v>11783</v>
      </c>
      <c r="C19" s="14">
        <v>7570</v>
      </c>
      <c r="D19" s="14">
        <v>9723</v>
      </c>
      <c r="E19" s="14">
        <v>14012</v>
      </c>
      <c r="F19" s="14">
        <v>7489</v>
      </c>
      <c r="G19" s="14">
        <v>15552</v>
      </c>
      <c r="H19" s="14">
        <v>8835</v>
      </c>
      <c r="I19" s="14">
        <v>4225</v>
      </c>
      <c r="J19" s="12">
        <f t="shared" si="6"/>
        <v>79189</v>
      </c>
    </row>
    <row r="20" spans="1:10" ht="18.75" customHeight="1">
      <c r="A20" s="17" t="s">
        <v>34</v>
      </c>
      <c r="B20" s="14">
        <f>B21+B22</f>
        <v>40812</v>
      </c>
      <c r="C20" s="14">
        <f aca="true" t="shared" si="7" ref="C20:I20">C21+C22</f>
        <v>30414</v>
      </c>
      <c r="D20" s="14">
        <f t="shared" si="7"/>
        <v>48633</v>
      </c>
      <c r="E20" s="14">
        <f t="shared" si="7"/>
        <v>62970</v>
      </c>
      <c r="F20" s="14">
        <f t="shared" si="7"/>
        <v>35904</v>
      </c>
      <c r="G20" s="14">
        <f t="shared" si="7"/>
        <v>52548</v>
      </c>
      <c r="H20" s="14">
        <f t="shared" si="7"/>
        <v>23401</v>
      </c>
      <c r="I20" s="14">
        <f t="shared" si="7"/>
        <v>10776</v>
      </c>
      <c r="J20" s="12">
        <f t="shared" si="6"/>
        <v>305458</v>
      </c>
    </row>
    <row r="21" spans="1:10" ht="18.75" customHeight="1">
      <c r="A21" s="13" t="s">
        <v>35</v>
      </c>
      <c r="B21" s="14">
        <v>26120</v>
      </c>
      <c r="C21" s="14">
        <v>19465</v>
      </c>
      <c r="D21" s="14">
        <v>31125</v>
      </c>
      <c r="E21" s="14">
        <v>40301</v>
      </c>
      <c r="F21" s="14">
        <v>22979</v>
      </c>
      <c r="G21" s="14">
        <v>33631</v>
      </c>
      <c r="H21" s="14">
        <v>14977</v>
      </c>
      <c r="I21" s="14">
        <v>6897</v>
      </c>
      <c r="J21" s="12">
        <f t="shared" si="6"/>
        <v>195495</v>
      </c>
    </row>
    <row r="22" spans="1:10" ht="18.75" customHeight="1">
      <c r="A22" s="13" t="s">
        <v>36</v>
      </c>
      <c r="B22" s="14">
        <v>14692</v>
      </c>
      <c r="C22" s="14">
        <v>10949</v>
      </c>
      <c r="D22" s="14">
        <v>17508</v>
      </c>
      <c r="E22" s="14">
        <v>22669</v>
      </c>
      <c r="F22" s="14">
        <v>12925</v>
      </c>
      <c r="G22" s="14">
        <v>18917</v>
      </c>
      <c r="H22" s="14">
        <v>8424</v>
      </c>
      <c r="I22" s="14">
        <v>3879</v>
      </c>
      <c r="J22" s="12">
        <f t="shared" si="6"/>
        <v>109963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0.9719</v>
      </c>
      <c r="C25" s="22">
        <v>0.9848</v>
      </c>
      <c r="D25" s="22">
        <v>1</v>
      </c>
      <c r="E25" s="22">
        <v>1</v>
      </c>
      <c r="F25" s="22">
        <v>1</v>
      </c>
      <c r="G25" s="22">
        <v>1</v>
      </c>
      <c r="H25" s="22">
        <v>0.9368</v>
      </c>
      <c r="I25" s="22">
        <v>0.9842</v>
      </c>
      <c r="J25" s="21"/>
    </row>
    <row r="26" spans="1:10" ht="18.75" customHeight="1">
      <c r="A26" s="17" t="s">
        <v>38</v>
      </c>
      <c r="B26" s="23">
        <v>0.8317</v>
      </c>
      <c r="C26" s="23">
        <v>0.7874</v>
      </c>
      <c r="D26" s="23">
        <v>0.802</v>
      </c>
      <c r="E26" s="23">
        <v>0.8054</v>
      </c>
      <c r="F26" s="23">
        <v>0.7502</v>
      </c>
      <c r="G26" s="23">
        <v>0.7319</v>
      </c>
      <c r="H26" s="23">
        <v>0.6407</v>
      </c>
      <c r="I26" s="24">
        <v>0.8532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72</v>
      </c>
      <c r="B28" s="23">
        <f>(((+B$8+B$16)*B$25)+(B$20*B$26))/B$7</f>
        <v>0.954368341646955</v>
      </c>
      <c r="C28" s="23">
        <f aca="true" t="shared" si="8" ref="C28:I28">(((+C$8+C$16)*C$25)+(C$20*C$26))/C$7</f>
        <v>0.9588870325610304</v>
      </c>
      <c r="D28" s="23">
        <f t="shared" si="8"/>
        <v>0.9733703519338942</v>
      </c>
      <c r="E28" s="23">
        <f t="shared" si="8"/>
        <v>0.9721125016215035</v>
      </c>
      <c r="F28" s="23">
        <f t="shared" si="8"/>
        <v>0.9654782518995235</v>
      </c>
      <c r="G28" s="23">
        <f t="shared" si="8"/>
        <v>0.9700980617390862</v>
      </c>
      <c r="H28" s="23">
        <f t="shared" si="8"/>
        <v>0.9106124738749701</v>
      </c>
      <c r="I28" s="23">
        <f t="shared" si="8"/>
        <v>0.97462932107554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73</v>
      </c>
      <c r="B31" s="26">
        <f>B28*B30</f>
        <v>1.4930138336724965</v>
      </c>
      <c r="C31" s="26">
        <f aca="true" t="shared" si="9" ref="C31:I31">C28*C30</f>
        <v>1.474960033485377</v>
      </c>
      <c r="D31" s="26">
        <f t="shared" si="9"/>
        <v>1.5126175269052717</v>
      </c>
      <c r="E31" s="26">
        <f t="shared" si="9"/>
        <v>1.5098851375185192</v>
      </c>
      <c r="F31" s="26">
        <f t="shared" si="9"/>
        <v>1.4594169255713199</v>
      </c>
      <c r="G31" s="26">
        <f t="shared" si="9"/>
        <v>1.5370233690194082</v>
      </c>
      <c r="H31" s="26">
        <f t="shared" si="9"/>
        <v>1.6533080075673958</v>
      </c>
      <c r="I31" s="26">
        <f t="shared" si="9"/>
        <v>1.8717756111255748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90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487277.91</v>
      </c>
      <c r="C37" s="29">
        <f aca="true" t="shared" si="12" ref="C37:I37">+C38+C39</f>
        <v>341730.54</v>
      </c>
      <c r="D37" s="29">
        <f t="shared" si="12"/>
        <v>546965.52</v>
      </c>
      <c r="E37" s="29">
        <f t="shared" si="12"/>
        <v>663454.1</v>
      </c>
      <c r="F37" s="29">
        <f t="shared" si="12"/>
        <v>379159.44</v>
      </c>
      <c r="G37" s="29">
        <f t="shared" si="12"/>
        <v>724159.34</v>
      </c>
      <c r="H37" s="29">
        <f t="shared" si="12"/>
        <v>437453.73</v>
      </c>
      <c r="I37" s="29">
        <f t="shared" si="12"/>
        <v>276083.16</v>
      </c>
      <c r="J37" s="29">
        <f t="shared" si="11"/>
        <v>3856283.7399999998</v>
      </c>
      <c r="L37" s="43"/>
      <c r="M37" s="43"/>
    </row>
    <row r="38" spans="1:10" ht="15.75">
      <c r="A38" s="17" t="s">
        <v>74</v>
      </c>
      <c r="B38" s="30">
        <f>ROUND(+B7*B31,2)</f>
        <v>487277.91</v>
      </c>
      <c r="C38" s="30">
        <f aca="true" t="shared" si="13" ref="C38:I38">ROUND(+C7*C31,2)</f>
        <v>341730.54</v>
      </c>
      <c r="D38" s="30">
        <f t="shared" si="13"/>
        <v>546965.52</v>
      </c>
      <c r="E38" s="30">
        <f t="shared" si="13"/>
        <v>663454.1</v>
      </c>
      <c r="F38" s="30">
        <f t="shared" si="13"/>
        <v>379159.44</v>
      </c>
      <c r="G38" s="30">
        <f t="shared" si="13"/>
        <v>724159.34</v>
      </c>
      <c r="H38" s="30">
        <f t="shared" si="13"/>
        <v>437453.73</v>
      </c>
      <c r="I38" s="30">
        <f t="shared" si="13"/>
        <v>276083.16</v>
      </c>
      <c r="J38" s="30">
        <f>SUM(B38:I38)</f>
        <v>3856283.7399999998</v>
      </c>
    </row>
    <row r="39" spans="1:10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</row>
    <row r="40" spans="1:12" ht="15.75">
      <c r="A40" s="2"/>
      <c r="B40" s="22"/>
      <c r="C40" s="21"/>
      <c r="D40" s="21"/>
      <c r="E40" s="27"/>
      <c r="F40" s="21"/>
      <c r="G40" s="21"/>
      <c r="H40" s="21"/>
      <c r="I40" s="21"/>
      <c r="J40" s="27"/>
      <c r="L40" s="65"/>
    </row>
    <row r="41" spans="1:12" ht="15.75">
      <c r="A41" s="2" t="s">
        <v>91</v>
      </c>
      <c r="B41" s="31">
        <f aca="true" t="shared" si="15" ref="B41:J41">+B42+B45+B51</f>
        <v>-91404</v>
      </c>
      <c r="C41" s="31">
        <f t="shared" si="15"/>
        <v>-83499</v>
      </c>
      <c r="D41" s="31">
        <f t="shared" si="15"/>
        <v>-103002</v>
      </c>
      <c r="E41" s="31">
        <f t="shared" si="15"/>
        <v>-112332</v>
      </c>
      <c r="F41" s="31">
        <f t="shared" si="15"/>
        <v>-88254</v>
      </c>
      <c r="G41" s="31">
        <f t="shared" si="15"/>
        <v>-113886</v>
      </c>
      <c r="H41" s="31">
        <f t="shared" si="15"/>
        <v>-55131</v>
      </c>
      <c r="I41" s="31">
        <f t="shared" si="15"/>
        <v>-50517</v>
      </c>
      <c r="J41" s="31">
        <f t="shared" si="15"/>
        <v>-698025</v>
      </c>
      <c r="L41" s="42"/>
    </row>
    <row r="42" spans="1:12" ht="15.75">
      <c r="A42" s="17" t="s">
        <v>44</v>
      </c>
      <c r="B42" s="32">
        <f>B43+B44</f>
        <v>-91404</v>
      </c>
      <c r="C42" s="32">
        <f aca="true" t="shared" si="16" ref="C42:I42">C43+C44</f>
        <v>-83499</v>
      </c>
      <c r="D42" s="32">
        <f t="shared" si="16"/>
        <v>-103002</v>
      </c>
      <c r="E42" s="32">
        <f t="shared" si="16"/>
        <v>-112332</v>
      </c>
      <c r="F42" s="32">
        <f t="shared" si="16"/>
        <v>-88254</v>
      </c>
      <c r="G42" s="32">
        <f t="shared" si="16"/>
        <v>-113886</v>
      </c>
      <c r="H42" s="32">
        <f t="shared" si="16"/>
        <v>-55131</v>
      </c>
      <c r="I42" s="32">
        <f t="shared" si="16"/>
        <v>-50517</v>
      </c>
      <c r="J42" s="31">
        <f t="shared" si="11"/>
        <v>-698025</v>
      </c>
      <c r="L42" s="42"/>
    </row>
    <row r="43" spans="1:12" ht="15.75">
      <c r="A43" s="13" t="s">
        <v>69</v>
      </c>
      <c r="B43" s="20">
        <f aca="true" t="shared" si="17" ref="B43:I43">ROUND(-B9*$D$3,2)</f>
        <v>-91404</v>
      </c>
      <c r="C43" s="20">
        <f t="shared" si="17"/>
        <v>-83499</v>
      </c>
      <c r="D43" s="20">
        <f t="shared" si="17"/>
        <v>-103002</v>
      </c>
      <c r="E43" s="20">
        <f t="shared" si="17"/>
        <v>-112332</v>
      </c>
      <c r="F43" s="20">
        <f t="shared" si="17"/>
        <v>-88254</v>
      </c>
      <c r="G43" s="20">
        <f t="shared" si="17"/>
        <v>-113886</v>
      </c>
      <c r="H43" s="20">
        <f t="shared" si="17"/>
        <v>-55131</v>
      </c>
      <c r="I43" s="20">
        <f t="shared" si="17"/>
        <v>-50517</v>
      </c>
      <c r="J43" s="57">
        <f t="shared" si="11"/>
        <v>-698025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0</v>
      </c>
      <c r="C45" s="32">
        <f t="shared" si="19"/>
        <v>0</v>
      </c>
      <c r="D45" s="32">
        <f t="shared" si="19"/>
        <v>0</v>
      </c>
      <c r="E45" s="32">
        <f t="shared" si="19"/>
        <v>0</v>
      </c>
      <c r="F45" s="32">
        <f t="shared" si="19"/>
        <v>0</v>
      </c>
      <c r="G45" s="32">
        <f t="shared" si="19"/>
        <v>0</v>
      </c>
      <c r="H45" s="32">
        <f t="shared" si="19"/>
        <v>0</v>
      </c>
      <c r="I45" s="32">
        <f t="shared" si="19"/>
        <v>0</v>
      </c>
      <c r="J45" s="32">
        <f t="shared" si="19"/>
        <v>0</v>
      </c>
      <c r="L45" s="50"/>
    </row>
    <row r="46" spans="1:10" ht="15.75">
      <c r="A46" s="13" t="s">
        <v>62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f t="shared" si="11"/>
        <v>0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70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27">
        <f t="shared" si="11"/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395873.91</v>
      </c>
      <c r="C53" s="35">
        <f t="shared" si="20"/>
        <v>258231.53999999998</v>
      </c>
      <c r="D53" s="35">
        <f t="shared" si="20"/>
        <v>443963.52</v>
      </c>
      <c r="E53" s="35">
        <f t="shared" si="20"/>
        <v>551122.1</v>
      </c>
      <c r="F53" s="35">
        <f t="shared" si="20"/>
        <v>290905.44</v>
      </c>
      <c r="G53" s="35">
        <f t="shared" si="20"/>
        <v>610273.34</v>
      </c>
      <c r="H53" s="35">
        <f t="shared" si="20"/>
        <v>382322.73</v>
      </c>
      <c r="I53" s="35">
        <f t="shared" si="20"/>
        <v>225566.15999999997</v>
      </c>
      <c r="J53" s="35">
        <f>SUM(B53:I53)</f>
        <v>3158258.7399999998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3158258.72</v>
      </c>
      <c r="L56" s="43"/>
    </row>
    <row r="57" spans="1:10" ht="17.25" customHeight="1">
      <c r="A57" s="17" t="s">
        <v>48</v>
      </c>
      <c r="B57" s="45">
        <v>80047.13</v>
      </c>
      <c r="C57" s="45">
        <v>74896.94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154944.07</v>
      </c>
    </row>
    <row r="58" spans="1:10" ht="17.25" customHeight="1">
      <c r="A58" s="17" t="s">
        <v>54</v>
      </c>
      <c r="B58" s="45">
        <v>315826.78</v>
      </c>
      <c r="C58" s="45">
        <v>183334.6</v>
      </c>
      <c r="D58" s="44">
        <v>0</v>
      </c>
      <c r="E58" s="45">
        <v>264281.32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763442.7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169594.62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169594.62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179147.6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179147.6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61649.03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61649.03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33572.28</v>
      </c>
      <c r="E62" s="44">
        <v>0</v>
      </c>
      <c r="F62" s="45">
        <v>39968.06</v>
      </c>
      <c r="G62" s="44">
        <v>0</v>
      </c>
      <c r="H62" s="44">
        <v>0</v>
      </c>
      <c r="I62" s="44">
        <v>0</v>
      </c>
      <c r="J62" s="35">
        <f t="shared" si="21"/>
        <v>73540.34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159534.11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159534.11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108236.7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108236.7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19069.96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19069.96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250937.37</v>
      </c>
      <c r="G66" s="44">
        <v>0</v>
      </c>
      <c r="H66" s="44">
        <v>0</v>
      </c>
      <c r="I66" s="44">
        <v>0</v>
      </c>
      <c r="J66" s="35">
        <f t="shared" si="21"/>
        <v>250937.37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346925.64</v>
      </c>
      <c r="H67" s="45">
        <v>382322.73</v>
      </c>
      <c r="I67" s="44">
        <v>0</v>
      </c>
      <c r="J67" s="32">
        <f t="shared" si="21"/>
        <v>729248.37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263347.69</v>
      </c>
      <c r="H68" s="44">
        <v>0</v>
      </c>
      <c r="I68" s="44">
        <v>0</v>
      </c>
      <c r="J68" s="35">
        <f t="shared" si="21"/>
        <v>263347.69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75386.71</v>
      </c>
      <c r="J69" s="32">
        <f t="shared" si="21"/>
        <v>75386.71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150179.45</v>
      </c>
      <c r="J70" s="35">
        <f t="shared" si="21"/>
        <v>150179.45</v>
      </c>
    </row>
    <row r="71" spans="1:10" ht="17.25" customHeight="1">
      <c r="A71" s="41" t="s">
        <v>67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f>SUM(B71:I71)</f>
        <v>0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75</v>
      </c>
      <c r="B75" s="55">
        <v>1.5800055563493198</v>
      </c>
      <c r="C75" s="55">
        <v>1.5498237392671426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76</v>
      </c>
      <c r="B76" s="55">
        <v>1.472208625527278</v>
      </c>
      <c r="C76" s="55">
        <v>1.4450427701527162</v>
      </c>
      <c r="D76" s="55"/>
      <c r="E76" s="55">
        <v>1.6142908613287232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77</v>
      </c>
      <c r="B77" s="55">
        <v>0</v>
      </c>
      <c r="C77" s="55">
        <v>0</v>
      </c>
      <c r="D77" s="24">
        <v>1.4166754311871612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78</v>
      </c>
      <c r="B78" s="55">
        <v>0</v>
      </c>
      <c r="C78" s="55">
        <v>0</v>
      </c>
      <c r="D78" s="55">
        <v>1.4867928111224142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79</v>
      </c>
      <c r="B79" s="55">
        <v>0</v>
      </c>
      <c r="C79" s="55">
        <v>0</v>
      </c>
      <c r="D79" s="55">
        <v>1.8658274231678489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80</v>
      </c>
      <c r="B80" s="55">
        <v>0</v>
      </c>
      <c r="C80" s="55">
        <v>0</v>
      </c>
      <c r="D80" s="55">
        <v>1.6521162908721818</v>
      </c>
      <c r="E80" s="55">
        <v>0</v>
      </c>
      <c r="F80" s="55">
        <v>1.5185740151432021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81</v>
      </c>
      <c r="B81" s="55">
        <v>0</v>
      </c>
      <c r="C81" s="55">
        <v>0</v>
      </c>
      <c r="D81" s="55">
        <v>0</v>
      </c>
      <c r="E81" s="55">
        <v>1.373594938763365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82</v>
      </c>
      <c r="B82" s="55">
        <v>0</v>
      </c>
      <c r="C82" s="55">
        <v>0</v>
      </c>
      <c r="D82" s="55">
        <v>0</v>
      </c>
      <c r="E82" s="55">
        <v>1.4787398549121438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83</v>
      </c>
      <c r="B83" s="55">
        <v>0</v>
      </c>
      <c r="C83" s="55">
        <v>0</v>
      </c>
      <c r="D83" s="55">
        <v>0</v>
      </c>
      <c r="E83" s="24">
        <v>1.7182819450836018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84</v>
      </c>
      <c r="B84" s="55">
        <v>0</v>
      </c>
      <c r="C84" s="55">
        <v>0</v>
      </c>
      <c r="D84" s="55">
        <v>0</v>
      </c>
      <c r="E84" s="55">
        <v>0</v>
      </c>
      <c r="F84" s="55">
        <v>1.4497621222296844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85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1.4780641690197287</v>
      </c>
      <c r="H85" s="55">
        <v>1.6533080240217997</v>
      </c>
      <c r="I85" s="55">
        <v>0</v>
      </c>
      <c r="J85" s="32"/>
    </row>
    <row r="86" spans="1:10" ht="15.75">
      <c r="A86" s="17" t="s">
        <v>86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1.6158278986495533</v>
      </c>
      <c r="H86" s="55">
        <v>0</v>
      </c>
      <c r="I86" s="55">
        <v>0</v>
      </c>
      <c r="J86" s="35"/>
    </row>
    <row r="87" spans="1:10" ht="15.75">
      <c r="A87" s="17" t="s">
        <v>87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1.8305488080943288</v>
      </c>
      <c r="J87" s="32"/>
    </row>
    <row r="88" spans="1:10" ht="15.75">
      <c r="A88" s="41" t="s">
        <v>88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1.8934346463695875</v>
      </c>
      <c r="J88" s="39"/>
    </row>
    <row r="89" ht="15.75">
      <c r="A89" s="49" t="s">
        <v>89</v>
      </c>
    </row>
    <row r="92" ht="14.25">
      <c r="B92" s="51"/>
    </row>
    <row r="93" ht="14.25">
      <c r="F93" s="52"/>
    </row>
    <row r="94" ht="14.25"/>
    <row r="95" spans="6:7" ht="14.25">
      <c r="F95" s="53"/>
      <c r="G95" s="54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2013-11-07T17:32:07Z</dcterms:modified>
  <cp:category/>
  <cp:version/>
  <cp:contentType/>
  <cp:contentStatus/>
</cp:coreProperties>
</file>