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<sst xmlns="http://schemas.openxmlformats.org/spreadsheetml/2006/main" count="95" uniqueCount="95">
  <si>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</si>
  <si>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</si>
  <si>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</si>
  <si>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</si>
  <si>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</si>
  <si>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</si>
  <si>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</si>
  <si>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</si>
  <si>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</si>
  <si>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</si>
  <si>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</si>
  <si>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</si>
  <si>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</si>
  <si>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</si>
  <si>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</si>
  <si>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</si>
  <si>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</si>
  <si>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</si>
  <si>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</si>
  <si>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</si>
  <si>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</si>
  <si>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</si>
  <si>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</si>
  <si>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</si>
  <si>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</si>
  <si>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</si>
  <si>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</si>
  <si>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</si>
  <si>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</si>
  <si>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</si>
  <si>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</si>
  <si>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</si>
  <si>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</si>
  <si>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</si>
  <si>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</si>
  <si>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</si>
  <si>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</si>
  <si>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</si>
  <si>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</si>
  <si>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</si>
  <si>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</si>
  <si>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</si>
  <si>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</si>
  <si>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</si>
  <si>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</si>
  <si>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</si>
  <si>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</si>
  <si>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</si>
  <si>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</si>
  <si>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</si>
  <si>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</si>
  <si>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</si>
  <si>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</si>
  <si>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</si>
  <si>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</si>
  <si>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</si>
  <si>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</si>
  <si>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</si>
  <si>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</si>
  <si>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</si>
  <si>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</si>
  <si>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</si>
  <si>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</si>
  <si>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</si>
  <si>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</si>
  <si>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</si>
  <si>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</si>
  <si>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</si>
  <si>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</si>
  <si>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</si>
  <si>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</si>
  <si>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</si>
  <si>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</si>
  <si>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</si>
  <si>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</si>
  <si>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</si>
  <si>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</si>
  <si>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</si>
  <si>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</si>
  <si>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</si>
  <si>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</si>
  <si>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</si>
  <si>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</si>
  <si>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</si>
  <si>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</si>
  <si>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</si>
  <si>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</si>
  <si>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</si>
  <si>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</si>
  <si>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</si>
  <si>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01/11/13 - VENCIMENTO 08/11/13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</si>
  <si>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</si>
  <si>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</si>
  <si>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7.3. Revisão de Remuneração pelo Transporte Coletivo (1)</t>
  </si>
  <si>
    <t>10. Tarifa de Remuneração Líquida Por Passageiro (2)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</si>
</sst>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154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154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154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537698</v>
      </c>
      <c r="C7" s="10">
        <f aca="true" t="shared" si="0" ref="C7:I7">C8+C16+C20</f>
        <v>422355</v>
      </c>
      <c r="D7" s="10">
        <f t="shared" si="0"/>
        <v>619063</v>
      </c>
      <c r="E7" s="10">
        <f t="shared" si="0"/>
        <v>772854</v>
      </c>
      <c r="F7" s="10">
        <f t="shared" si="0"/>
        <v>480887</v>
      </c>
      <c r="G7" s="10">
        <f t="shared" si="0"/>
        <v>760657</v>
      </c>
      <c r="H7" s="10">
        <f t="shared" si="0"/>
        <v>392405</v>
      </c>
      <c r="I7" s="10">
        <f t="shared" si="0"/>
        <v>271516</v>
      </c>
      <c r="J7" s="10">
        <f>+J8+J16+J20</f>
        <v>4257435</v>
      </c>
      <c r="L7" s="42"/>
    </row>
    <row r="8" spans="1:10" ht="15.75">
      <c r="A8" s="11" t="s">
        <v>22</v>
      </c>
      <c r="B8" s="12">
        <f>+B9+B12</f>
        <v>301425</v>
      </c>
      <c r="C8" s="12">
        <f>+C9+C12</f>
        <v>252725</v>
      </c>
      <c r="D8" s="12">
        <f aca="true" t="shared" si="1" ref="D8:I8">+D9+D12</f>
        <v>392265</v>
      </c>
      <c r="E8" s="12">
        <f t="shared" si="1"/>
        <v>456255</v>
      </c>
      <c r="F8" s="12">
        <f t="shared" si="1"/>
        <v>274479</v>
      </c>
      <c r="G8" s="12">
        <f t="shared" si="1"/>
        <v>444040</v>
      </c>
      <c r="H8" s="12">
        <f t="shared" si="1"/>
        <v>211192</v>
      </c>
      <c r="I8" s="12">
        <f t="shared" si="1"/>
        <v>164149</v>
      </c>
      <c r="J8" s="12">
        <f>SUM(B8:I8)</f>
        <v>2496530</v>
      </c>
    </row>
    <row r="9" spans="1:10" ht="15.75">
      <c r="A9" s="13" t="s">
        <v>23</v>
      </c>
      <c r="B9" s="14">
        <v>36426</v>
      </c>
      <c r="C9" s="14">
        <v>36423</v>
      </c>
      <c r="D9" s="14">
        <v>38933</v>
      </c>
      <c r="E9" s="14">
        <v>44623</v>
      </c>
      <c r="F9" s="14">
        <v>38160</v>
      </c>
      <c r="G9" s="14">
        <v>44668</v>
      </c>
      <c r="H9" s="14">
        <v>19581</v>
      </c>
      <c r="I9" s="14">
        <v>23927</v>
      </c>
      <c r="J9" s="12">
        <f aca="true" t="shared" si="2" ref="J9:J15">SUM(B9:I9)</f>
        <v>282741</v>
      </c>
    </row>
    <row r="10" spans="1:10" ht="15.75">
      <c r="A10" s="15" t="s">
        <v>24</v>
      </c>
      <c r="B10" s="14">
        <f>+B9-B11</f>
        <v>36426</v>
      </c>
      <c r="C10" s="14">
        <f aca="true" t="shared" si="3" ref="C10:I10">+C9-C11</f>
        <v>36423</v>
      </c>
      <c r="D10" s="14">
        <f t="shared" si="3"/>
        <v>38933</v>
      </c>
      <c r="E10" s="14">
        <f t="shared" si="3"/>
        <v>44623</v>
      </c>
      <c r="F10" s="14">
        <f t="shared" si="3"/>
        <v>38160</v>
      </c>
      <c r="G10" s="14">
        <f t="shared" si="3"/>
        <v>44668</v>
      </c>
      <c r="H10" s="14">
        <f t="shared" si="3"/>
        <v>19581</v>
      </c>
      <c r="I10" s="14">
        <f t="shared" si="3"/>
        <v>23927</v>
      </c>
      <c r="J10" s="12">
        <f t="shared" si="2"/>
        <v>282741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264999</v>
      </c>
      <c r="C12" s="14">
        <f aca="true" t="shared" si="4" ref="C12:I12">C13+C14+C15</f>
        <v>216302</v>
      </c>
      <c r="D12" s="14">
        <f t="shared" si="4"/>
        <v>353332</v>
      </c>
      <c r="E12" s="14">
        <f t="shared" si="4"/>
        <v>411632</v>
      </c>
      <c r="F12" s="14">
        <f t="shared" si="4"/>
        <v>236319</v>
      </c>
      <c r="G12" s="14">
        <f t="shared" si="4"/>
        <v>399372</v>
      </c>
      <c r="H12" s="14">
        <f t="shared" si="4"/>
        <v>191611</v>
      </c>
      <c r="I12" s="14">
        <f t="shared" si="4"/>
        <v>140222</v>
      </c>
      <c r="J12" s="12">
        <f t="shared" si="2"/>
        <v>2213789</v>
      </c>
    </row>
    <row r="13" spans="1:10" ht="15.75">
      <c r="A13" s="15" t="s">
        <v>27</v>
      </c>
      <c r="B13" s="14">
        <v>113844</v>
      </c>
      <c r="C13" s="14">
        <v>94583</v>
      </c>
      <c r="D13" s="14">
        <v>155323</v>
      </c>
      <c r="E13" s="14">
        <v>181130</v>
      </c>
      <c r="F13" s="14">
        <v>108381</v>
      </c>
      <c r="G13" s="14">
        <v>182016</v>
      </c>
      <c r="H13" s="14">
        <v>85861</v>
      </c>
      <c r="I13" s="14">
        <v>62716</v>
      </c>
      <c r="J13" s="12">
        <f t="shared" si="2"/>
        <v>983854</v>
      </c>
    </row>
    <row r="14" spans="1:10" ht="15.75">
      <c r="A14" s="15" t="s">
        <v>28</v>
      </c>
      <c r="B14" s="14">
        <v>112809</v>
      </c>
      <c r="C14" s="14">
        <v>87337</v>
      </c>
      <c r="D14" s="14">
        <v>151836</v>
      </c>
      <c r="E14" s="14">
        <v>171969</v>
      </c>
      <c r="F14" s="14">
        <v>95167</v>
      </c>
      <c r="G14" s="14">
        <v>166119</v>
      </c>
      <c r="H14" s="14">
        <v>79937</v>
      </c>
      <c r="I14" s="14">
        <v>61183</v>
      </c>
      <c r="J14" s="12">
        <f t="shared" si="2"/>
        <v>926357</v>
      </c>
    </row>
    <row r="15" spans="1:10" ht="15.75">
      <c r="A15" s="15" t="s">
        <v>29</v>
      </c>
      <c r="B15" s="14">
        <v>38346</v>
      </c>
      <c r="C15" s="14">
        <v>34382</v>
      </c>
      <c r="D15" s="14">
        <v>46173</v>
      </c>
      <c r="E15" s="14">
        <v>58533</v>
      </c>
      <c r="F15" s="14">
        <v>32771</v>
      </c>
      <c r="G15" s="14">
        <v>51237</v>
      </c>
      <c r="H15" s="14">
        <v>25813</v>
      </c>
      <c r="I15" s="14">
        <v>16323</v>
      </c>
      <c r="J15" s="12">
        <f t="shared" si="2"/>
        <v>303578</v>
      </c>
    </row>
    <row r="16" spans="1:10" ht="15.75">
      <c r="A16" s="17" t="s">
        <v>30</v>
      </c>
      <c r="B16" s="18">
        <f>B17+B18+B19</f>
        <v>178161</v>
      </c>
      <c r="C16" s="18">
        <f aca="true" t="shared" si="5" ref="C16:I16">C17+C18+C19</f>
        <v>120403</v>
      </c>
      <c r="D16" s="18">
        <f t="shared" si="5"/>
        <v>150375</v>
      </c>
      <c r="E16" s="18">
        <f t="shared" si="5"/>
        <v>214524</v>
      </c>
      <c r="F16" s="18">
        <f t="shared" si="5"/>
        <v>147848</v>
      </c>
      <c r="G16" s="18">
        <f t="shared" si="5"/>
        <v>240768</v>
      </c>
      <c r="H16" s="18">
        <f t="shared" si="5"/>
        <v>146393</v>
      </c>
      <c r="I16" s="18">
        <f t="shared" si="5"/>
        <v>89004</v>
      </c>
      <c r="J16" s="12">
        <f aca="true" t="shared" si="6" ref="J16:J22">SUM(B16:I16)</f>
        <v>1287476</v>
      </c>
    </row>
    <row r="17" spans="1:10" ht="18.75" customHeight="1">
      <c r="A17" s="13" t="s">
        <v>31</v>
      </c>
      <c r="B17" s="14">
        <v>86849</v>
      </c>
      <c r="C17" s="14">
        <v>62512</v>
      </c>
      <c r="D17" s="14">
        <v>78289</v>
      </c>
      <c r="E17" s="14">
        <v>110957</v>
      </c>
      <c r="F17" s="14">
        <v>78790</v>
      </c>
      <c r="G17" s="14">
        <v>125984</v>
      </c>
      <c r="H17" s="14">
        <v>75021</v>
      </c>
      <c r="I17" s="14">
        <v>45933</v>
      </c>
      <c r="J17" s="12">
        <f t="shared" si="6"/>
        <v>664335</v>
      </c>
    </row>
    <row r="18" spans="1:10" ht="18.75" customHeight="1">
      <c r="A18" s="13" t="s">
        <v>32</v>
      </c>
      <c r="B18" s="14">
        <v>69175</v>
      </c>
      <c r="C18" s="14">
        <v>41922</v>
      </c>
      <c r="D18" s="14">
        <v>53494</v>
      </c>
      <c r="E18" s="14">
        <v>75880</v>
      </c>
      <c r="F18" s="14">
        <v>52501</v>
      </c>
      <c r="G18" s="14">
        <v>87402</v>
      </c>
      <c r="H18" s="14">
        <v>55397</v>
      </c>
      <c r="I18" s="14">
        <v>34737</v>
      </c>
      <c r="J18" s="12">
        <f t="shared" si="6"/>
        <v>470508</v>
      </c>
    </row>
    <row r="19" spans="1:10" ht="18.75" customHeight="1">
      <c r="A19" s="13" t="s">
        <v>33</v>
      </c>
      <c r="B19" s="14">
        <v>22137</v>
      </c>
      <c r="C19" s="14">
        <v>15969</v>
      </c>
      <c r="D19" s="14">
        <v>18592</v>
      </c>
      <c r="E19" s="14">
        <v>27687</v>
      </c>
      <c r="F19" s="14">
        <v>16557</v>
      </c>
      <c r="G19" s="14">
        <v>27382</v>
      </c>
      <c r="H19" s="14">
        <v>15975</v>
      </c>
      <c r="I19" s="14">
        <v>8334</v>
      </c>
      <c r="J19" s="12">
        <f t="shared" si="6"/>
        <v>152633</v>
      </c>
    </row>
    <row r="20" spans="1:10" ht="18.75" customHeight="1">
      <c r="A20" s="17" t="s">
        <v>34</v>
      </c>
      <c r="B20" s="14">
        <f>B21+B22</f>
        <v>58112</v>
      </c>
      <c r="C20" s="14">
        <f aca="true" t="shared" si="7" ref="C20:I20">C21+C22</f>
        <v>49227</v>
      </c>
      <c r="D20" s="14">
        <f t="shared" si="7"/>
        <v>76423</v>
      </c>
      <c r="E20" s="14">
        <f t="shared" si="7"/>
        <v>102075</v>
      </c>
      <c r="F20" s="14">
        <f t="shared" si="7"/>
        <v>58560</v>
      </c>
      <c r="G20" s="14">
        <f t="shared" si="7"/>
        <v>75849</v>
      </c>
      <c r="H20" s="14">
        <f t="shared" si="7"/>
        <v>34820</v>
      </c>
      <c r="I20" s="14">
        <f t="shared" si="7"/>
        <v>18363</v>
      </c>
      <c r="J20" s="12">
        <f t="shared" si="6"/>
        <v>473429</v>
      </c>
    </row>
    <row r="21" spans="1:10" ht="18.75" customHeight="1">
      <c r="A21" s="13" t="s">
        <v>35</v>
      </c>
      <c r="B21" s="14">
        <v>37192</v>
      </c>
      <c r="C21" s="14">
        <v>31505</v>
      </c>
      <c r="D21" s="14">
        <v>48911</v>
      </c>
      <c r="E21" s="14">
        <v>65328</v>
      </c>
      <c r="F21" s="14">
        <v>37478</v>
      </c>
      <c r="G21" s="14">
        <v>48543</v>
      </c>
      <c r="H21" s="14">
        <v>22285</v>
      </c>
      <c r="I21" s="14">
        <v>11752</v>
      </c>
      <c r="J21" s="12">
        <f t="shared" si="6"/>
        <v>302994</v>
      </c>
    </row>
    <row r="22" spans="1:10" ht="18.75" customHeight="1">
      <c r="A22" s="13" t="s">
        <v>36</v>
      </c>
      <c r="B22" s="14">
        <v>20920</v>
      </c>
      <c r="C22" s="14">
        <v>17722</v>
      </c>
      <c r="D22" s="14">
        <v>27512</v>
      </c>
      <c r="E22" s="14">
        <v>36747</v>
      </c>
      <c r="F22" s="14">
        <v>21082</v>
      </c>
      <c r="G22" s="14">
        <v>27306</v>
      </c>
      <c r="H22" s="14">
        <v>12535</v>
      </c>
      <c r="I22" s="14">
        <v>6611</v>
      </c>
      <c r="J22" s="12">
        <f t="shared" si="6"/>
        <v>170435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0.9719</v>
      </c>
      <c r="C25" s="22">
        <v>0.9848</v>
      </c>
      <c r="D25" s="22">
        <v>1</v>
      </c>
      <c r="E25" s="22">
        <v>1</v>
      </c>
      <c r="F25" s="22">
        <v>1</v>
      </c>
      <c r="G25" s="22">
        <v>1</v>
      </c>
      <c r="H25" s="22">
        <v>0.9368</v>
      </c>
      <c r="I25" s="22">
        <v>0.9842</v>
      </c>
      <c r="J25" s="21"/>
    </row>
    <row r="26" spans="1:10" ht="18.75" customHeight="1">
      <c r="A26" s="17" t="s">
        <v>38</v>
      </c>
      <c r="B26" s="23">
        <v>0.8317</v>
      </c>
      <c r="C26" s="23">
        <v>0.7874</v>
      </c>
      <c r="D26" s="23">
        <v>0.802</v>
      </c>
      <c r="E26" s="23">
        <v>0.8054</v>
      </c>
      <c r="F26" s="23">
        <v>0.7502</v>
      </c>
      <c r="G26" s="23">
        <v>0.7319</v>
      </c>
      <c r="H26" s="23">
        <v>0.6407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0.9567478097370643</v>
      </c>
      <c r="C28" s="23">
        <f aca="true" t="shared" si="8" ref="C28:I28">(((+C$8+C$16)*C$25)+(C$20*C$26))/C$7</f>
        <v>0.9617923173633555</v>
      </c>
      <c r="D28" s="23">
        <f t="shared" si="8"/>
        <v>0.9755570046990372</v>
      </c>
      <c r="E28" s="23">
        <f t="shared" si="8"/>
        <v>0.9742981274600376</v>
      </c>
      <c r="F28" s="23">
        <f t="shared" si="8"/>
        <v>0.9695806124931636</v>
      </c>
      <c r="G28" s="23">
        <f t="shared" si="8"/>
        <v>0.973266377749761</v>
      </c>
      <c r="H28" s="23">
        <f t="shared" si="8"/>
        <v>0.9105256100202596</v>
      </c>
      <c r="I28" s="23">
        <f t="shared" si="8"/>
        <v>0.9753402900749865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1.4967362735526635</v>
      </c>
      <c r="C31" s="26">
        <f aca="true" t="shared" si="9" ref="C31:I31">C28*C30</f>
        <v>1.4794289425683134</v>
      </c>
      <c r="D31" s="26">
        <f t="shared" si="9"/>
        <v>1.5160155853023038</v>
      </c>
      <c r="E31" s="26">
        <f t="shared" si="9"/>
        <v>1.5132798515709303</v>
      </c>
      <c r="F31" s="26">
        <f t="shared" si="9"/>
        <v>1.4656180538446661</v>
      </c>
      <c r="G31" s="26">
        <f t="shared" si="9"/>
        <v>1.5420432489067213</v>
      </c>
      <c r="H31" s="26">
        <f t="shared" si="9"/>
        <v>1.6531502975527834</v>
      </c>
      <c r="I31" s="26">
        <f t="shared" si="9"/>
        <v>1.8731410270890116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804792.1</v>
      </c>
      <c r="C37" s="29">
        <f aca="true" t="shared" si="12" ref="C37:I37">+C38+C39</f>
        <v>624844.21</v>
      </c>
      <c r="D37" s="29">
        <f t="shared" si="12"/>
        <v>938509.16</v>
      </c>
      <c r="E37" s="29">
        <f t="shared" si="12"/>
        <v>1169544.39</v>
      </c>
      <c r="F37" s="29">
        <f t="shared" si="12"/>
        <v>704796.67</v>
      </c>
      <c r="G37" s="29">
        <f t="shared" si="12"/>
        <v>1172965.99</v>
      </c>
      <c r="H37" s="29">
        <f t="shared" si="12"/>
        <v>648704.44</v>
      </c>
      <c r="I37" s="29">
        <f t="shared" si="12"/>
        <v>508587.76</v>
      </c>
      <c r="J37" s="29">
        <f t="shared" si="11"/>
        <v>6572744.720000001</v>
      </c>
      <c r="L37" s="43"/>
      <c r="M37" s="43"/>
    </row>
    <row r="38" spans="1:12" ht="15.75">
      <c r="A38" s="17" t="s">
        <v>73</v>
      </c>
      <c r="B38" s="30">
        <f>ROUND(+B7*B31,2)</f>
        <v>804792.1</v>
      </c>
      <c r="C38" s="30">
        <f aca="true" t="shared" si="13" ref="C38:I38">ROUND(+C7*C31,2)</f>
        <v>624844.21</v>
      </c>
      <c r="D38" s="30">
        <f t="shared" si="13"/>
        <v>938509.16</v>
      </c>
      <c r="E38" s="30">
        <f t="shared" si="13"/>
        <v>1169544.39</v>
      </c>
      <c r="F38" s="30">
        <f t="shared" si="13"/>
        <v>704796.67</v>
      </c>
      <c r="G38" s="30">
        <f t="shared" si="13"/>
        <v>1172965.99</v>
      </c>
      <c r="H38" s="30">
        <f t="shared" si="13"/>
        <v>648704.44</v>
      </c>
      <c r="I38" s="30">
        <f t="shared" si="13"/>
        <v>508587.76</v>
      </c>
      <c r="J38" s="30">
        <f>SUM(B38:I38)</f>
        <v>6572744.720000001</v>
      </c>
      <c r="L38" s="66"/>
    </row>
    <row r="39" spans="1:12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  <c r="L39" s="66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6"/>
    </row>
    <row r="41" spans="1:12" ht="15.75">
      <c r="A41" s="2" t="s">
        <v>89</v>
      </c>
      <c r="B41" s="31">
        <f aca="true" t="shared" si="15" ref="B41:J41">+B42+B45+B51</f>
        <v>-124257.61000000002</v>
      </c>
      <c r="C41" s="31">
        <f t="shared" si="15"/>
        <v>-129098.65</v>
      </c>
      <c r="D41" s="31">
        <f t="shared" si="15"/>
        <v>-193836.44</v>
      </c>
      <c r="E41" s="31">
        <f t="shared" si="15"/>
        <v>-219993.43999999997</v>
      </c>
      <c r="F41" s="31">
        <f t="shared" si="15"/>
        <v>-120491.4</v>
      </c>
      <c r="G41" s="31">
        <f t="shared" si="15"/>
        <v>-190446.58000000002</v>
      </c>
      <c r="H41" s="31">
        <f t="shared" si="15"/>
        <v>-90948.76000000001</v>
      </c>
      <c r="I41" s="31">
        <f t="shared" si="15"/>
        <v>-97711.15</v>
      </c>
      <c r="J41" s="31">
        <f t="shared" si="15"/>
        <v>-1166784.03</v>
      </c>
      <c r="L41" s="43"/>
    </row>
    <row r="42" spans="1:12" ht="15.75">
      <c r="A42" s="17" t="s">
        <v>44</v>
      </c>
      <c r="B42" s="32">
        <f>B43+B44</f>
        <v>-109278</v>
      </c>
      <c r="C42" s="32">
        <f aca="true" t="shared" si="16" ref="C42:I42">C43+C44</f>
        <v>-109269</v>
      </c>
      <c r="D42" s="32">
        <f t="shared" si="16"/>
        <v>-116799</v>
      </c>
      <c r="E42" s="32">
        <f t="shared" si="16"/>
        <v>-133869</v>
      </c>
      <c r="F42" s="32">
        <f t="shared" si="16"/>
        <v>-114480</v>
      </c>
      <c r="G42" s="32">
        <f t="shared" si="16"/>
        <v>-134004</v>
      </c>
      <c r="H42" s="32">
        <f t="shared" si="16"/>
        <v>-58743</v>
      </c>
      <c r="I42" s="32">
        <f t="shared" si="16"/>
        <v>-71781</v>
      </c>
      <c r="J42" s="31">
        <f t="shared" si="11"/>
        <v>-848223</v>
      </c>
      <c r="L42" s="43"/>
    </row>
    <row r="43" spans="1:12" ht="15.75">
      <c r="A43" s="13" t="s">
        <v>69</v>
      </c>
      <c r="B43" s="20">
        <f aca="true" t="shared" si="17" ref="B43:I43">ROUND(-B9*$D$3,2)</f>
        <v>-109278</v>
      </c>
      <c r="C43" s="20">
        <f t="shared" si="17"/>
        <v>-109269</v>
      </c>
      <c r="D43" s="20">
        <f t="shared" si="17"/>
        <v>-116799</v>
      </c>
      <c r="E43" s="20">
        <f t="shared" si="17"/>
        <v>-133869</v>
      </c>
      <c r="F43" s="20">
        <f t="shared" si="17"/>
        <v>-114480</v>
      </c>
      <c r="G43" s="20">
        <f t="shared" si="17"/>
        <v>-134004</v>
      </c>
      <c r="H43" s="20">
        <f t="shared" si="17"/>
        <v>-58743</v>
      </c>
      <c r="I43" s="20">
        <f t="shared" si="17"/>
        <v>-71781</v>
      </c>
      <c r="J43" s="56">
        <f t="shared" si="11"/>
        <v>-848223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-32668.98</v>
      </c>
      <c r="C45" s="32">
        <f t="shared" si="19"/>
        <v>-33195.25</v>
      </c>
      <c r="D45" s="32">
        <f t="shared" si="19"/>
        <v>-96557.65</v>
      </c>
      <c r="E45" s="32">
        <f t="shared" si="19"/>
        <v>-111064.23</v>
      </c>
      <c r="F45" s="32">
        <f t="shared" si="19"/>
        <v>-20643.31</v>
      </c>
      <c r="G45" s="32">
        <f t="shared" si="19"/>
        <v>-82282.41</v>
      </c>
      <c r="H45" s="32">
        <f t="shared" si="19"/>
        <v>-46793.54</v>
      </c>
      <c r="I45" s="32">
        <f t="shared" si="19"/>
        <v>-37222.96</v>
      </c>
      <c r="J45" s="32">
        <f t="shared" si="19"/>
        <v>-460428.32999999996</v>
      </c>
      <c r="L45" s="49"/>
    </row>
    <row r="46" spans="1:10" ht="15.75">
      <c r="A46" s="13" t="s">
        <v>62</v>
      </c>
      <c r="B46" s="27">
        <v>-32668.98</v>
      </c>
      <c r="C46" s="27">
        <v>-33195.25</v>
      </c>
      <c r="D46" s="27">
        <v>-96557.65</v>
      </c>
      <c r="E46" s="27">
        <v>-111064.23</v>
      </c>
      <c r="F46" s="27">
        <v>-20643.31</v>
      </c>
      <c r="G46" s="27">
        <v>-82282.41</v>
      </c>
      <c r="H46" s="27">
        <v>-46793.54</v>
      </c>
      <c r="I46" s="27">
        <v>-37222.96</v>
      </c>
      <c r="J46" s="27">
        <f t="shared" si="11"/>
        <v>-460428.32999999996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93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680534.49</v>
      </c>
      <c r="C53" s="35">
        <f t="shared" si="20"/>
        <v>495745.55999999994</v>
      </c>
      <c r="D53" s="35">
        <f t="shared" si="20"/>
        <v>744672.72</v>
      </c>
      <c r="E53" s="35">
        <f t="shared" si="20"/>
        <v>949550.95</v>
      </c>
      <c r="F53" s="35">
        <f t="shared" si="20"/>
        <v>584305.27</v>
      </c>
      <c r="G53" s="35">
        <f t="shared" si="20"/>
        <v>982519.4099999999</v>
      </c>
      <c r="H53" s="35">
        <f t="shared" si="20"/>
        <v>557755.6799999999</v>
      </c>
      <c r="I53" s="35">
        <f t="shared" si="20"/>
        <v>410876.61</v>
      </c>
      <c r="J53" s="35">
        <f>SUM(B53:I53)</f>
        <v>5405960.6899999995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5405960.74</v>
      </c>
      <c r="L56" s="43"/>
    </row>
    <row r="57" spans="1:10" ht="17.25" customHeight="1">
      <c r="A57" s="17" t="s">
        <v>48</v>
      </c>
      <c r="B57" s="45">
        <v>86482.88</v>
      </c>
      <c r="C57" s="45">
        <v>90729.8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177212.68</v>
      </c>
    </row>
    <row r="58" spans="1:10" ht="17.25" customHeight="1">
      <c r="A58" s="17" t="s">
        <v>54</v>
      </c>
      <c r="B58" s="45">
        <v>278991.3</v>
      </c>
      <c r="C58" s="45">
        <v>209521.84</v>
      </c>
      <c r="D58" s="44">
        <v>0</v>
      </c>
      <c r="E58" s="45">
        <v>-14505.13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474008.01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49960.26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49960.26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94379.26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94379.26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19875.19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19875.19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31684.98</v>
      </c>
      <c r="E62" s="44">
        <v>0</v>
      </c>
      <c r="F62" s="45">
        <v>69500.41</v>
      </c>
      <c r="G62" s="44">
        <v>0</v>
      </c>
      <c r="H62" s="44">
        <v>0</v>
      </c>
      <c r="I62" s="44">
        <v>0</v>
      </c>
      <c r="J62" s="35">
        <f t="shared" si="21"/>
        <v>101185.39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47052.33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47052.33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37224.43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37224.43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13267.67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13267.67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167745.64</v>
      </c>
      <c r="G66" s="44">
        <v>0</v>
      </c>
      <c r="H66" s="44">
        <v>0</v>
      </c>
      <c r="I66" s="44">
        <v>0</v>
      </c>
      <c r="J66" s="35">
        <f t="shared" si="21"/>
        <v>167745.64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124787.6</v>
      </c>
      <c r="H67" s="45">
        <v>148200.85</v>
      </c>
      <c r="I67" s="44">
        <v>0</v>
      </c>
      <c r="J67" s="32">
        <f t="shared" si="21"/>
        <v>272988.45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221888.33</v>
      </c>
      <c r="H68" s="44">
        <v>0</v>
      </c>
      <c r="I68" s="44">
        <v>0</v>
      </c>
      <c r="J68" s="35">
        <f t="shared" si="21"/>
        <v>221888.33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101547.58</v>
      </c>
      <c r="J69" s="32">
        <f t="shared" si="21"/>
        <v>101547.58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65291.79</v>
      </c>
      <c r="J70" s="35">
        <f t="shared" si="21"/>
        <v>65291.79</v>
      </c>
    </row>
    <row r="71" spans="1:10" ht="17.25" customHeight="1">
      <c r="A71" s="41" t="s">
        <v>67</v>
      </c>
      <c r="B71" s="39">
        <v>315060.31</v>
      </c>
      <c r="C71" s="39">
        <v>195493.94</v>
      </c>
      <c r="D71" s="39">
        <v>548773.05</v>
      </c>
      <c r="E71" s="39">
        <v>866511.65</v>
      </c>
      <c r="F71" s="39">
        <v>347059.22</v>
      </c>
      <c r="G71" s="39">
        <v>635843.49</v>
      </c>
      <c r="H71" s="39">
        <v>409554.83</v>
      </c>
      <c r="I71" s="39">
        <v>244037.24</v>
      </c>
      <c r="J71" s="39">
        <f>SUM(B71:I71)</f>
        <v>3562333.7300000004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94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1.5877098041561966</v>
      </c>
      <c r="C75" s="54">
        <v>1.5593392250052038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1.4758791671048481</v>
      </c>
      <c r="C76" s="54">
        <v>1.4494210408042965</v>
      </c>
      <c r="D76" s="54"/>
      <c r="E76" s="54">
        <v>1.6224031303741295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1.4187588503528787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1.4936513601526267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1.8515359315669861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1.6968555094830335</v>
      </c>
      <c r="E80" s="54">
        <v>0</v>
      </c>
      <c r="F80" s="54">
        <v>1.5111432462841239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1.3766832396598934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1.488868403247632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1.7576647109743195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1.4559222554054463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1.4828441070909137</v>
      </c>
      <c r="H85" s="54">
        <v>1.653150291153273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1.6218023428049473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1.8318841053048298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1.8975937375349023</v>
      </c>
      <c r="J88" s="39"/>
    </row>
    <row r="89" spans="1:10" ht="57" customHeight="1">
      <c r="A89" s="64" t="s">
        <v>91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30" customHeight="1">
      <c r="A90" s="1" t="s">
        <v>92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2013-11-07T17:29:13Z</dcterms:modified>
  <cp:category/>
  <cp:version/>
  <cp:contentType/>
  <cp:contentStatus/>
</cp:coreProperties>
</file>