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0" i="8"/>
  <c r="K71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0"/>
  <c r="K61"/>
  <c r="K62"/>
  <c r="K63"/>
  <c r="B64"/>
  <c r="C64"/>
  <c r="D64"/>
  <c r="E64"/>
  <c r="F64"/>
  <c r="G64"/>
  <c r="H64"/>
  <c r="I64"/>
  <c r="J64"/>
  <c r="K65"/>
  <c r="K66"/>
  <c r="K67"/>
  <c r="K68"/>
  <c r="K69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4"/>
  <c r="K100"/>
  <c r="K101"/>
  <c r="K105"/>
  <c r="K106"/>
  <c r="K107"/>
  <c r="K108"/>
  <c r="K109"/>
  <c r="K110"/>
  <c r="K111"/>
  <c r="K112"/>
  <c r="K113"/>
  <c r="K114"/>
  <c r="K115"/>
  <c r="K116"/>
  <c r="K117"/>
  <c r="K64" l="1"/>
  <c r="I56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K93"/>
  <c r="H56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J57"/>
  <c r="J56" s="1"/>
  <c r="C44" l="1"/>
  <c r="C43" s="1"/>
  <c r="K57"/>
  <c r="B44"/>
  <c r="K45"/>
  <c r="K56"/>
  <c r="J92"/>
  <c r="J91" s="1"/>
  <c r="C92" l="1"/>
  <c r="C91" s="1"/>
  <c r="C102" s="1"/>
  <c r="K102" s="1"/>
  <c r="K99" s="1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<sst xmlns="http://schemas.openxmlformats.org/spreadsheetml/2006/main" count="122" uniqueCount="122">
  <si>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</si>
  <si>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</si>
  <si>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</si>
  <si>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</si>
  <si>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</si>
  <si>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</si>
  <si>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</si>
  <si>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</si>
  <si>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</si>
  <si>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</si>
  <si>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</si>
  <si>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</si>
  <si>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</si>
  <si>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</si>
  <si>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</si>
  <si>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</si>
  <si>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</si>
  <si>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</si>
  <si>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</si>
  <si>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</si>
  <si>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</si>
  <si>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</si>
  <si>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</si>
  <si>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</si>
  <si>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</si>
  <si>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</si>
  <si>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</si>
  <si>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</si>
  <si>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</si>
  <si>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</si>
  <si>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</si>
  <si>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</si>
  <si>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</si>
  <si>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</si>
  <si>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</si>
  <si>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</si>
  <si>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</si>
  <si>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</si>
  <si>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</si>
  <si>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</si>
  <si>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</si>
  <si>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</si>
  <si>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</si>
  <si>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</si>
  <si>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</si>
  <si>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</si>
  <si>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</si>
  <si>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</si>
  <si>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</si>
  <si>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</si>
  <si>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</si>
  <si>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</si>
  <si>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</si>
  <si>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</si>
  <si>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</si>
  <si>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</si>
  <si>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</si>
  <si>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</si>
  <si>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</si>
  <si>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</si>
  <si>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</si>
  <si>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</si>
  <si>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</si>
  <si>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</si>
  <si>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</si>
  <si>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</si>
  <si>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</si>
  <si>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</si>
  <si>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</si>
  <si>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</si>
  <si>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</si>
  <si>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</si>
  <si>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</si>
  <si>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</si>
  <si>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</si>
  <si>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</si>
  <si>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</si>
  <si>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</si>
  <si>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</si>
  <si>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</si>
  <si>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</si>
  <si>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</si>
  <si>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</si>
  <si>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</si>
  <si>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</si>
  <si>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</si>
  <si>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</si>
  <si>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</si>
  <si>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</si>
  <si>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</si>
  <si>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</si>
  <si>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</si>
  <si>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</si>
  <si>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</si>
  <si>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</si>
  <si>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</si>
  <si>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</si>
  <si>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</si>
  <si>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</si>
  <si>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</si>
  <si>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</si>
  <si>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</si>
  <si>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</si>
  <si>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</si>
  <si>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</si>
  <si>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</si>
  <si>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</si>
  <si>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</si>
  <si>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</si>
  <si>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</si>
  <si>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</si>
  <si>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</si>
  <si>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</si>
  <si>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</si>
  <si>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</si>
  <si>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</si>
  <si>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</si>
  <si>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</si>
  <si>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</si>
  <si>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</si>
  <si>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</si>
  <si>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29/11/13 - VENCIMENTO 06/12/13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</si>
</sst>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616459</v>
      </c>
      <c r="C7" s="9">
        <f t="shared" si="0"/>
        <v>772856</v>
      </c>
      <c r="D7" s="9">
        <f t="shared" si="0"/>
        <v>818329</v>
      </c>
      <c r="E7" s="9">
        <f t="shared" si="0"/>
        <v>554865</v>
      </c>
      <c r="F7" s="9">
        <f t="shared" si="0"/>
        <v>806898</v>
      </c>
      <c r="G7" s="9">
        <f t="shared" si="0"/>
        <v>1232986</v>
      </c>
      <c r="H7" s="9">
        <f t="shared" si="0"/>
        <v>579801</v>
      </c>
      <c r="I7" s="9">
        <f t="shared" si="0"/>
        <v>120281</v>
      </c>
      <c r="J7" s="9">
        <f t="shared" si="0"/>
        <v>293982</v>
      </c>
      <c r="K7" s="9">
        <f t="shared" si="0"/>
        <v>5796457</v>
      </c>
      <c r="L7" s="55"/>
    </row>
    <row r="8" spans="1:13" ht="17.25" customHeight="1">
      <c r="A8" s="10" t="s">
        <v>31</v>
      </c>
      <c r="B8" s="11">
        <f>B9+B12</f>
        <v>365391</v>
      </c>
      <c r="C8" s="11">
        <f t="shared" ref="C8:J8" si="1">C9+C12</f>
        <v>471909</v>
      </c>
      <c r="D8" s="11">
        <f t="shared" si="1"/>
        <v>467302</v>
      </c>
      <c r="E8" s="11">
        <f t="shared" si="1"/>
        <v>328671</v>
      </c>
      <c r="F8" s="11">
        <f t="shared" si="1"/>
        <v>451282</v>
      </c>
      <c r="G8" s="11">
        <f t="shared" si="1"/>
        <v>669509</v>
      </c>
      <c r="H8" s="11">
        <f t="shared" si="1"/>
        <v>357015</v>
      </c>
      <c r="I8" s="11">
        <f t="shared" si="1"/>
        <v>64252</v>
      </c>
      <c r="J8" s="11">
        <f t="shared" si="1"/>
        <v>165169</v>
      </c>
      <c r="K8" s="11">
        <f>SUM(B8:J8)</f>
        <v>3340500</v>
      </c>
    </row>
    <row r="9" spans="1:13" ht="17.25" customHeight="1">
      <c r="A9" s="15" t="s">
        <v>17</v>
      </c>
      <c r="B9" s="13">
        <f>+B10+B11</f>
        <v>55789</v>
      </c>
      <c r="C9" s="13">
        <f t="shared" ref="C9:J9" si="2">+C10+C11</f>
        <v>76081</v>
      </c>
      <c r="D9" s="13">
        <f t="shared" si="2"/>
        <v>69807</v>
      </c>
      <c r="E9" s="13">
        <f t="shared" si="2"/>
        <v>48565</v>
      </c>
      <c r="F9" s="13">
        <f t="shared" si="2"/>
        <v>59876</v>
      </c>
      <c r="G9" s="13">
        <f t="shared" si="2"/>
        <v>69622</v>
      </c>
      <c r="H9" s="13">
        <f t="shared" si="2"/>
        <v>63798</v>
      </c>
      <c r="I9" s="13">
        <f t="shared" si="2"/>
        <v>11675</v>
      </c>
      <c r="J9" s="13">
        <f t="shared" si="2"/>
        <v>21723</v>
      </c>
      <c r="K9" s="11">
        <f>SUM(B9:J9)</f>
        <v>476936</v>
      </c>
    </row>
    <row r="10" spans="1:13" ht="17.25" customHeight="1">
      <c r="A10" s="31" t="s">
        <v>18</v>
      </c>
      <c r="B10" s="13">
        <v>55789</v>
      </c>
      <c r="C10" s="13">
        <v>76081</v>
      </c>
      <c r="D10" s="13">
        <v>69807</v>
      </c>
      <c r="E10" s="13">
        <v>48565</v>
      </c>
      <c r="F10" s="13">
        <v>59876</v>
      </c>
      <c r="G10" s="13">
        <v>69622</v>
      </c>
      <c r="H10" s="13">
        <v>63798</v>
      </c>
      <c r="I10" s="13">
        <v>11675</v>
      </c>
      <c r="J10" s="13">
        <v>21723</v>
      </c>
      <c r="K10" s="11">
        <f>SUM(B10:J10)</f>
        <v>476936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309602</v>
      </c>
      <c r="C12" s="17">
        <f t="shared" si="3"/>
        <v>395828</v>
      </c>
      <c r="D12" s="17">
        <f t="shared" si="3"/>
        <v>397495</v>
      </c>
      <c r="E12" s="17">
        <f t="shared" si="3"/>
        <v>280106</v>
      </c>
      <c r="F12" s="17">
        <f t="shared" si="3"/>
        <v>391406</v>
      </c>
      <c r="G12" s="17">
        <f t="shared" si="3"/>
        <v>599887</v>
      </c>
      <c r="H12" s="17">
        <f t="shared" si="3"/>
        <v>293217</v>
      </c>
      <c r="I12" s="17">
        <f t="shared" si="3"/>
        <v>52577</v>
      </c>
      <c r="J12" s="17">
        <f t="shared" si="3"/>
        <v>143446</v>
      </c>
      <c r="K12" s="11">
        <f t="shared" ref="K12:K23" si="4">SUM(B12:J12)</f>
        <v>2863564</v>
      </c>
    </row>
    <row r="13" spans="1:13" ht="17.25" customHeight="1">
      <c r="A13" s="14" t="s">
        <v>20</v>
      </c>
      <c r="B13" s="13">
        <v>137766</v>
      </c>
      <c r="C13" s="13">
        <v>189407</v>
      </c>
      <c r="D13" s="13">
        <v>197587</v>
      </c>
      <c r="E13" s="13">
        <v>135394</v>
      </c>
      <c r="F13" s="13">
        <v>189062</v>
      </c>
      <c r="G13" s="13">
        <v>281679</v>
      </c>
      <c r="H13" s="13">
        <v>130118</v>
      </c>
      <c r="I13" s="13">
        <v>27482</v>
      </c>
      <c r="J13" s="13">
        <v>71439</v>
      </c>
      <c r="K13" s="11">
        <f t="shared" si="4"/>
        <v>1359934</v>
      </c>
      <c r="L13" s="55"/>
      <c r="M13" s="56"/>
    </row>
    <row r="14" spans="1:13" ht="17.25" customHeight="1">
      <c r="A14" s="14" t="s">
        <v>21</v>
      </c>
      <c r="B14" s="13">
        <v>129463</v>
      </c>
      <c r="C14" s="13">
        <v>147667</v>
      </c>
      <c r="D14" s="13">
        <v>145456</v>
      </c>
      <c r="E14" s="13">
        <v>109640</v>
      </c>
      <c r="F14" s="13">
        <v>152095</v>
      </c>
      <c r="G14" s="13">
        <v>252875</v>
      </c>
      <c r="H14" s="13">
        <v>122590</v>
      </c>
      <c r="I14" s="13">
        <v>17264</v>
      </c>
      <c r="J14" s="13">
        <v>52233</v>
      </c>
      <c r="K14" s="11">
        <f t="shared" si="4"/>
        <v>1129283</v>
      </c>
      <c r="L14" s="55"/>
    </row>
    <row r="15" spans="1:13" ht="17.25" customHeight="1">
      <c r="A15" s="14" t="s">
        <v>22</v>
      </c>
      <c r="B15" s="13">
        <v>42373</v>
      </c>
      <c r="C15" s="13">
        <v>58754</v>
      </c>
      <c r="D15" s="13">
        <v>54452</v>
      </c>
      <c r="E15" s="13">
        <v>35072</v>
      </c>
      <c r="F15" s="13">
        <v>50249</v>
      </c>
      <c r="G15" s="13">
        <v>65333</v>
      </c>
      <c r="H15" s="13">
        <v>40509</v>
      </c>
      <c r="I15" s="13">
        <v>7831</v>
      </c>
      <c r="J15" s="13">
        <v>19774</v>
      </c>
      <c r="K15" s="11">
        <f t="shared" si="4"/>
        <v>374347</v>
      </c>
    </row>
    <row r="16" spans="1:13" ht="17.25" customHeight="1">
      <c r="A16" s="16" t="s">
        <v>23</v>
      </c>
      <c r="B16" s="11">
        <f>+B17+B18+B19</f>
        <v>209273</v>
      </c>
      <c r="C16" s="11">
        <f t="shared" ref="C16:J16" si="5">+C17+C18+C19</f>
        <v>235825</v>
      </c>
      <c r="D16" s="11">
        <f t="shared" si="5"/>
        <v>269772</v>
      </c>
      <c r="E16" s="11">
        <f t="shared" si="5"/>
        <v>178391</v>
      </c>
      <c r="F16" s="11">
        <f t="shared" si="5"/>
        <v>294790</v>
      </c>
      <c r="G16" s="11">
        <f t="shared" si="5"/>
        <v>497771</v>
      </c>
      <c r="H16" s="11">
        <f t="shared" si="5"/>
        <v>181512</v>
      </c>
      <c r="I16" s="11">
        <f t="shared" si="5"/>
        <v>41923</v>
      </c>
      <c r="J16" s="11">
        <f t="shared" si="5"/>
        <v>94568</v>
      </c>
      <c r="K16" s="11">
        <f t="shared" si="4"/>
        <v>2003825</v>
      </c>
    </row>
    <row r="17" spans="1:12" ht="17.25" customHeight="1">
      <c r="A17" s="12" t="s">
        <v>24</v>
      </c>
      <c r="B17" s="13">
        <v>108104</v>
      </c>
      <c r="C17" s="13">
        <v>134570</v>
      </c>
      <c r="D17" s="13">
        <v>156692</v>
      </c>
      <c r="E17" s="13">
        <v>101184</v>
      </c>
      <c r="F17" s="13">
        <v>164311</v>
      </c>
      <c r="G17" s="13">
        <v>264333</v>
      </c>
      <c r="H17" s="13">
        <v>100389</v>
      </c>
      <c r="I17" s="13">
        <v>24986</v>
      </c>
      <c r="J17" s="13">
        <v>53799</v>
      </c>
      <c r="K17" s="11">
        <f t="shared" si="4"/>
        <v>1108368</v>
      </c>
      <c r="L17" s="55"/>
    </row>
    <row r="18" spans="1:12" ht="17.25" customHeight="1">
      <c r="A18" s="12" t="s">
        <v>25</v>
      </c>
      <c r="B18" s="13">
        <v>75939</v>
      </c>
      <c r="C18" s="13">
        <v>72416</v>
      </c>
      <c r="D18" s="13">
        <v>81769</v>
      </c>
      <c r="E18" s="13">
        <v>59093</v>
      </c>
      <c r="F18" s="13">
        <v>98591</v>
      </c>
      <c r="G18" s="13">
        <v>186164</v>
      </c>
      <c r="H18" s="13">
        <v>61088</v>
      </c>
      <c r="I18" s="13">
        <v>12036</v>
      </c>
      <c r="J18" s="13">
        <v>29459</v>
      </c>
      <c r="K18" s="11">
        <f t="shared" si="4"/>
        <v>676555</v>
      </c>
      <c r="L18" s="55"/>
    </row>
    <row r="19" spans="1:12" ht="17.25" customHeight="1">
      <c r="A19" s="12" t="s">
        <v>26</v>
      </c>
      <c r="B19" s="13">
        <v>25230</v>
      </c>
      <c r="C19" s="13">
        <v>28839</v>
      </c>
      <c r="D19" s="13">
        <v>31311</v>
      </c>
      <c r="E19" s="13">
        <v>18114</v>
      </c>
      <c r="F19" s="13">
        <v>31888</v>
      </c>
      <c r="G19" s="13">
        <v>47274</v>
      </c>
      <c r="H19" s="13">
        <v>20035</v>
      </c>
      <c r="I19" s="13">
        <v>4901</v>
      </c>
      <c r="J19" s="13">
        <v>11310</v>
      </c>
      <c r="K19" s="11">
        <f t="shared" si="4"/>
        <v>218902</v>
      </c>
    </row>
    <row r="20" spans="1:12" ht="17.25" customHeight="1">
      <c r="A20" s="16" t="s">
        <v>27</v>
      </c>
      <c r="B20" s="13">
        <v>41795</v>
      </c>
      <c r="C20" s="13">
        <v>65122</v>
      </c>
      <c r="D20" s="13">
        <v>81255</v>
      </c>
      <c r="E20" s="13">
        <v>47803</v>
      </c>
      <c r="F20" s="13">
        <v>60826</v>
      </c>
      <c r="G20" s="13">
        <v>65706</v>
      </c>
      <c r="H20" s="13">
        <v>33192</v>
      </c>
      <c r="I20" s="13">
        <v>14106</v>
      </c>
      <c r="J20" s="13">
        <v>34245</v>
      </c>
      <c r="K20" s="11">
        <f t="shared" si="4"/>
        <v>444050</v>
      </c>
    </row>
    <row r="21" spans="1:12" ht="17.25" customHeight="1">
      <c r="A21" s="12" t="s">
        <v>28</v>
      </c>
      <c r="B21" s="13">
        <v>26749</v>
      </c>
      <c r="C21" s="13">
        <v>41678</v>
      </c>
      <c r="D21" s="13">
        <v>52003</v>
      </c>
      <c r="E21" s="13">
        <v>30594</v>
      </c>
      <c r="F21" s="13">
        <v>38929</v>
      </c>
      <c r="G21" s="13">
        <v>42052</v>
      </c>
      <c r="H21" s="13">
        <v>21243</v>
      </c>
      <c r="I21" s="13">
        <v>9028</v>
      </c>
      <c r="J21" s="13">
        <v>21917</v>
      </c>
      <c r="K21" s="11">
        <f t="shared" si="4"/>
        <v>284193</v>
      </c>
      <c r="L21" s="55"/>
    </row>
    <row r="22" spans="1:12" ht="17.25" customHeight="1">
      <c r="A22" s="12" t="s">
        <v>29</v>
      </c>
      <c r="B22" s="13">
        <v>15046</v>
      </c>
      <c r="C22" s="13">
        <v>23444</v>
      </c>
      <c r="D22" s="13">
        <v>29252</v>
      </c>
      <c r="E22" s="13">
        <v>17209</v>
      </c>
      <c r="F22" s="13">
        <v>21897</v>
      </c>
      <c r="G22" s="13">
        <v>23654</v>
      </c>
      <c r="H22" s="13">
        <v>11949</v>
      </c>
      <c r="I22" s="13">
        <v>5078</v>
      </c>
      <c r="J22" s="13">
        <v>12328</v>
      </c>
      <c r="K22" s="11">
        <f t="shared" si="4"/>
        <v>159857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8082</v>
      </c>
      <c r="I23" s="11">
        <v>0</v>
      </c>
      <c r="J23" s="11">
        <v>0</v>
      </c>
      <c r="K23" s="11">
        <f t="shared" si="4"/>
        <v>8082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8716.93</v>
      </c>
      <c r="I31" s="20">
        <v>0</v>
      </c>
      <c r="J31" s="20">
        <v>0</v>
      </c>
      <c r="K31" s="24">
        <f>SUM(B31:J31)</f>
        <v>8716.93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1414815.27</v>
      </c>
      <c r="C43" s="23">
        <f t="shared" ref="C43:H43" si="8">+C44+C52</f>
        <v>2022058.83</v>
      </c>
      <c r="D43" s="23">
        <f t="shared" si="8"/>
        <v>2252332.1800000002</v>
      </c>
      <c r="E43" s="23">
        <f t="shared" si="8"/>
        <v>1316382.7999999998</v>
      </c>
      <c r="F43" s="23">
        <f t="shared" si="8"/>
        <v>1960638.53</v>
      </c>
      <c r="G43" s="23">
        <f t="shared" si="8"/>
        <v>2578767.3699999996</v>
      </c>
      <c r="H43" s="23">
        <f t="shared" si="8"/>
        <v>1334530.74</v>
      </c>
      <c r="I43" s="23">
        <f>+I44+I52</f>
        <v>475109.95</v>
      </c>
      <c r="J43" s="23">
        <f>+J44+J52</f>
        <v>746423.34</v>
      </c>
      <c r="K43" s="23">
        <f>SUM(B43:J43)</f>
        <v>14101059.009999998</v>
      </c>
    </row>
    <row r="44" spans="1:11" ht="17.25" customHeight="1">
      <c r="A44" s="16" t="s">
        <v>49</v>
      </c>
      <c r="B44" s="24">
        <f>SUM(B45:B51)</f>
        <v>1399916.74</v>
      </c>
      <c r="C44" s="24">
        <f t="shared" ref="C44:H44" si="9">SUM(C45:C51)</f>
        <v>2001808.57</v>
      </c>
      <c r="D44" s="24">
        <f t="shared" si="9"/>
        <v>2231992.35</v>
      </c>
      <c r="E44" s="24">
        <f t="shared" si="9"/>
        <v>1297107.9099999999</v>
      </c>
      <c r="F44" s="24">
        <f t="shared" si="9"/>
        <v>1942687.62</v>
      </c>
      <c r="G44" s="24">
        <f t="shared" si="9"/>
        <v>2553637.2999999998</v>
      </c>
      <c r="H44" s="24">
        <f t="shared" si="9"/>
        <v>1321270.43</v>
      </c>
      <c r="I44" s="24">
        <f>SUM(I45:I51)</f>
        <v>475109.95</v>
      </c>
      <c r="J44" s="24">
        <f>SUM(J45:J51)</f>
        <v>734808.01</v>
      </c>
      <c r="K44" s="24">
        <f t="shared" ref="K44:K52" si="10">SUM(B44:J44)</f>
        <v>13958338.880000001</v>
      </c>
    </row>
    <row r="45" spans="1:11" ht="17.25" customHeight="1">
      <c r="A45" s="36" t="s">
        <v>50</v>
      </c>
      <c r="B45" s="24">
        <f t="shared" ref="B45:H45" si="11">ROUND(B26*B7,2)</f>
        <v>1399916.74</v>
      </c>
      <c r="C45" s="24">
        <f t="shared" si="11"/>
        <v>1997369.05</v>
      </c>
      <c r="D45" s="24">
        <f t="shared" si="11"/>
        <v>2231992.35</v>
      </c>
      <c r="E45" s="24">
        <f t="shared" si="11"/>
        <v>1297107.9099999999</v>
      </c>
      <c r="F45" s="24">
        <f t="shared" si="11"/>
        <v>1942687.62</v>
      </c>
      <c r="G45" s="24">
        <f t="shared" si="11"/>
        <v>2553637.2999999998</v>
      </c>
      <c r="H45" s="24">
        <f t="shared" si="11"/>
        <v>1312553.5</v>
      </c>
      <c r="I45" s="24">
        <f>ROUND(I26*I7,2)</f>
        <v>475109.95</v>
      </c>
      <c r="J45" s="24">
        <f>ROUND(J26*J7,2)</f>
        <v>734808.01</v>
      </c>
      <c r="K45" s="24">
        <f t="shared" si="10"/>
        <v>13945182.430000002</v>
      </c>
    </row>
    <row r="46" spans="1:11" ht="17.25" customHeight="1">
      <c r="A46" s="36" t="s">
        <v>51</v>
      </c>
      <c r="B46" s="20">
        <v>0</v>
      </c>
      <c r="C46" s="24">
        <f>ROUND(C27*C7,2)</f>
        <v>4439.5200000000004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4439.5200000000004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8716.93</v>
      </c>
      <c r="I49" s="33">
        <f>+I31</f>
        <v>0</v>
      </c>
      <c r="J49" s="33">
        <f>+J31</f>
        <v>0</v>
      </c>
      <c r="K49" s="24">
        <f t="shared" si="10"/>
        <v>8716.93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-301605.02</v>
      </c>
      <c r="C56" s="37">
        <f t="shared" si="12"/>
        <v>-226554.97</v>
      </c>
      <c r="D56" s="37">
        <f t="shared" si="12"/>
        <v>-430590.94</v>
      </c>
      <c r="E56" s="37">
        <f t="shared" si="12"/>
        <v>-511783.11</v>
      </c>
      <c r="F56" s="37">
        <f t="shared" si="12"/>
        <v>-352077.58</v>
      </c>
      <c r="G56" s="37">
        <f t="shared" si="12"/>
        <v>-428154.16000000003</v>
      </c>
      <c r="H56" s="37">
        <f t="shared" si="12"/>
        <v>-254479.23</v>
      </c>
      <c r="I56" s="37">
        <f t="shared" si="12"/>
        <v>-84215.87</v>
      </c>
      <c r="J56" s="37">
        <f t="shared" si="12"/>
        <v>-80305.09</v>
      </c>
      <c r="K56" s="37">
        <f>SUM(B56:J56)</f>
        <v>-2669765.9700000002</v>
      </c>
    </row>
    <row r="57" spans="1:11" ht="18.75" customHeight="1">
      <c r="A57" s="16" t="s">
        <v>84</v>
      </c>
      <c r="B57" s="37">
        <f t="shared" ref="B57:J57" si="13">B58+B59+B60+B61+B62+B63</f>
        <v>-257704.15</v>
      </c>
      <c r="C57" s="37">
        <f t="shared" si="13"/>
        <v>-233933.04</v>
      </c>
      <c r="D57" s="37">
        <f t="shared" si="13"/>
        <v>-236784.02</v>
      </c>
      <c r="E57" s="37">
        <f t="shared" si="13"/>
        <v>-264265.58999999997</v>
      </c>
      <c r="F57" s="37">
        <f t="shared" si="13"/>
        <v>-273293.32</v>
      </c>
      <c r="G57" s="37">
        <f t="shared" si="13"/>
        <v>-279182.90000000002</v>
      </c>
      <c r="H57" s="37">
        <f t="shared" si="13"/>
        <v>-191394</v>
      </c>
      <c r="I57" s="37">
        <f t="shared" si="13"/>
        <v>-35025</v>
      </c>
      <c r="J57" s="37">
        <f t="shared" si="13"/>
        <v>-65169</v>
      </c>
      <c r="K57" s="37">
        <f t="shared" ref="K57:K90" si="14">SUM(B57:J57)</f>
        <v>-1836751.02</v>
      </c>
    </row>
    <row r="58" spans="1:11" ht="18.75" customHeight="1">
      <c r="A58" s="12" t="s">
        <v>85</v>
      </c>
      <c r="B58" s="37">
        <f>-ROUND(B9*$D$3,2)</f>
        <v>-167367</v>
      </c>
      <c r="C58" s="37">
        <f t="shared" ref="C58:J58" si="15">-ROUND(C9*$D$3,2)</f>
        <v>-228243</v>
      </c>
      <c r="D58" s="37">
        <f t="shared" si="15"/>
        <v>-209421</v>
      </c>
      <c r="E58" s="37">
        <f t="shared" si="15"/>
        <v>-145695</v>
      </c>
      <c r="F58" s="37">
        <f t="shared" si="15"/>
        <v>-179628</v>
      </c>
      <c r="G58" s="37">
        <f t="shared" si="15"/>
        <v>-208866</v>
      </c>
      <c r="H58" s="37">
        <f t="shared" si="15"/>
        <v>-191394</v>
      </c>
      <c r="I58" s="37">
        <f t="shared" si="15"/>
        <v>-35025</v>
      </c>
      <c r="J58" s="37">
        <f t="shared" si="15"/>
        <v>-65169</v>
      </c>
      <c r="K58" s="37">
        <f t="shared" si="14"/>
        <v>-1430808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20">
        <v>0</v>
      </c>
      <c r="I60" s="20">
        <v>0</v>
      </c>
      <c r="J60" s="20">
        <v>0</v>
      </c>
      <c r="K60" s="37">
        <f t="shared" si="14"/>
        <v>0</v>
      </c>
    </row>
    <row r="61" spans="1:11" ht="18.75" customHeight="1">
      <c r="A61" s="12" t="s">
        <v>61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0</v>
      </c>
    </row>
    <row r="62" spans="1:11" ht="18.75" customHeight="1">
      <c r="A62" s="12" t="s">
        <v>62</v>
      </c>
      <c r="B62" s="49">
        <v>-90337.15</v>
      </c>
      <c r="C62" s="49">
        <v>-5690.04</v>
      </c>
      <c r="D62" s="49">
        <v>-27363.02</v>
      </c>
      <c r="E62" s="49">
        <v>-118570.59</v>
      </c>
      <c r="F62" s="49">
        <v>-93665.32</v>
      </c>
      <c r="G62" s="49">
        <v>-70316.899999999994</v>
      </c>
      <c r="H62" s="20">
        <v>0</v>
      </c>
      <c r="I62" s="20">
        <v>0</v>
      </c>
      <c r="J62" s="20">
        <v>0</v>
      </c>
      <c r="K62" s="37">
        <f t="shared" si="14"/>
        <v>-405943.02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-43900.87</v>
      </c>
      <c r="C64" s="49">
        <f t="shared" ref="C64:J64" si="16">SUM(C65:C87)</f>
        <v>7378.0700000000006</v>
      </c>
      <c r="D64" s="49">
        <f t="shared" si="16"/>
        <v>-193806.92</v>
      </c>
      <c r="E64" s="49">
        <f t="shared" si="16"/>
        <v>-247517.52000000002</v>
      </c>
      <c r="F64" s="49">
        <f t="shared" si="16"/>
        <v>-78784.260000000009</v>
      </c>
      <c r="G64" s="49">
        <f t="shared" si="16"/>
        <v>-148971.26</v>
      </c>
      <c r="H64" s="49">
        <f t="shared" si="16"/>
        <v>-63085.23</v>
      </c>
      <c r="I64" s="49">
        <f t="shared" si="16"/>
        <v>-49190.869999999995</v>
      </c>
      <c r="J64" s="49">
        <f t="shared" si="16"/>
        <v>-15136.09</v>
      </c>
      <c r="K64" s="37">
        <f t="shared" si="14"/>
        <v>-833014.95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-21400.41</v>
      </c>
      <c r="E69" s="37">
        <v>-15007.26</v>
      </c>
      <c r="F69" s="37">
        <v>-20623.080000000002</v>
      </c>
      <c r="G69" s="37">
        <v>-31426.400000000001</v>
      </c>
      <c r="H69" s="37">
        <v>-15387.98</v>
      </c>
      <c r="I69" s="37">
        <v>-5409.59</v>
      </c>
      <c r="J69" s="37">
        <v>-11152.33</v>
      </c>
      <c r="K69" s="50">
        <f t="shared" si="14"/>
        <v>-158639.06999999998</v>
      </c>
    </row>
    <row r="70" spans="1:11" ht="18.75" customHeight="1">
      <c r="A70" s="12" t="s">
        <v>69</v>
      </c>
      <c r="B70" s="37">
        <v>21976.32</v>
      </c>
      <c r="C70" s="37">
        <v>31220.66</v>
      </c>
      <c r="D70" s="37">
        <v>-892.93</v>
      </c>
      <c r="E70" s="37">
        <v>-8439.74</v>
      </c>
      <c r="F70" s="37">
        <v>-11607.86</v>
      </c>
      <c r="G70" s="37">
        <v>-17686.53</v>
      </c>
      <c r="H70" s="37">
        <v>-8654.3799999999992</v>
      </c>
      <c r="I70" s="37">
        <v>-1931.78</v>
      </c>
      <c r="J70" s="37">
        <v>-3983.76</v>
      </c>
      <c r="K70" s="33">
        <f t="shared" si="14"/>
        <v>0</v>
      </c>
    </row>
    <row r="71" spans="1:11" ht="18.75" customHeight="1">
      <c r="A71" s="12" t="s">
        <v>70</v>
      </c>
      <c r="B71" s="37">
        <v>-50282.97</v>
      </c>
      <c r="C71" s="37">
        <v>-1001.88</v>
      </c>
      <c r="D71" s="37">
        <v>-170386.64</v>
      </c>
      <c r="E71" s="37">
        <v>-222587.22</v>
      </c>
      <c r="F71" s="37">
        <v>-46159.99</v>
      </c>
      <c r="G71" s="37">
        <v>-99834.72</v>
      </c>
      <c r="H71" s="37">
        <v>-39042.870000000003</v>
      </c>
      <c r="I71" s="20">
        <v>0</v>
      </c>
      <c r="J71" s="20">
        <v>0</v>
      </c>
      <c r="K71" s="50">
        <f t="shared" si="14"/>
        <v>-629296.29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1113210.25</v>
      </c>
      <c r="C91" s="25">
        <f t="shared" si="17"/>
        <v>1795503.86</v>
      </c>
      <c r="D91" s="25">
        <f t="shared" si="17"/>
        <v>1821741.2400000002</v>
      </c>
      <c r="E91" s="25">
        <f t="shared" si="17"/>
        <v>804599.69</v>
      </c>
      <c r="F91" s="25">
        <f t="shared" si="17"/>
        <v>1608560.95</v>
      </c>
      <c r="G91" s="25">
        <f t="shared" si="17"/>
        <v>2150613.2099999995</v>
      </c>
      <c r="H91" s="25">
        <f t="shared" si="17"/>
        <v>1080051.51</v>
      </c>
      <c r="I91" s="25">
        <f>+I92+I93</f>
        <v>390894.08000000002</v>
      </c>
      <c r="J91" s="25">
        <f>+J92+J93</f>
        <v>666118.25</v>
      </c>
      <c r="K91" s="50">
        <f>SUM(B91:J91)</f>
        <v>11431293.040000001</v>
      </c>
      <c r="L91" s="57"/>
    </row>
    <row r="92" spans="1:12" ht="18.75" customHeight="1">
      <c r="A92" s="16" t="s">
        <v>92</v>
      </c>
      <c r="B92" s="25">
        <f t="shared" ref="B92:H92" si="18">+B44+B57+B64+B88</f>
        <v>1098311.72</v>
      </c>
      <c r="C92" s="25">
        <f t="shared" si="18"/>
        <v>1775253.6</v>
      </c>
      <c r="D92" s="25">
        <f t="shared" si="18"/>
        <v>1801401.4100000001</v>
      </c>
      <c r="E92" s="25">
        <f t="shared" si="18"/>
        <v>785324.79999999993</v>
      </c>
      <c r="F92" s="25">
        <f t="shared" si="18"/>
        <v>1590610.04</v>
      </c>
      <c r="G92" s="25">
        <f t="shared" si="18"/>
        <v>2125483.1399999997</v>
      </c>
      <c r="H92" s="25">
        <f t="shared" si="18"/>
        <v>1066791.2</v>
      </c>
      <c r="I92" s="25">
        <f>+I44+I57+I64+I88</f>
        <v>390894.08000000002</v>
      </c>
      <c r="J92" s="25">
        <f>+J44+J57+J64+J88</f>
        <v>654502.92000000004</v>
      </c>
      <c r="K92" s="50">
        <f>SUM(B92:J92)</f>
        <v>11288572.91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11431293.07</v>
      </c>
    </row>
    <row r="100" spans="1:11" ht="18.75" customHeight="1">
      <c r="A100" s="27" t="s">
        <v>80</v>
      </c>
      <c r="B100" s="28">
        <v>141475.60999999999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141475.60999999999</v>
      </c>
    </row>
    <row r="101" spans="1:11" ht="18.75" customHeight="1">
      <c r="A101" s="27" t="s">
        <v>81</v>
      </c>
      <c r="B101" s="28">
        <v>971734.64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971734.64</v>
      </c>
    </row>
    <row r="102" spans="1:11" ht="18.75" customHeight="1">
      <c r="A102" s="27" t="s">
        <v>82</v>
      </c>
      <c r="B102" s="42">
        <v>0</v>
      </c>
      <c r="C102" s="28">
        <f>+C91</f>
        <v>1795503.86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1795503.86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1821741.2400000002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1821741.2400000002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804599.69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804599.69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195794.18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195794.18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267014.64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267014.64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407620.83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407620.83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738131.31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738131.31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621808.94999999995</v>
      </c>
      <c r="H109" s="42">
        <v>0</v>
      </c>
      <c r="I109" s="42">
        <v>0</v>
      </c>
      <c r="J109" s="42">
        <v>0</v>
      </c>
      <c r="K109" s="43">
        <f t="shared" si="20"/>
        <v>621808.94999999995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50348.37</v>
      </c>
      <c r="H110" s="42">
        <v>0</v>
      </c>
      <c r="I110" s="42">
        <v>0</v>
      </c>
      <c r="J110" s="42">
        <v>0</v>
      </c>
      <c r="K110" s="43">
        <f t="shared" si="20"/>
        <v>50348.37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351705.33</v>
      </c>
      <c r="H111" s="42">
        <v>0</v>
      </c>
      <c r="I111" s="42">
        <v>0</v>
      </c>
      <c r="J111" s="42">
        <v>0</v>
      </c>
      <c r="K111" s="43">
        <f t="shared" si="20"/>
        <v>351705.33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309068.13</v>
      </c>
      <c r="H112" s="42">
        <v>0</v>
      </c>
      <c r="I112" s="42">
        <v>0</v>
      </c>
      <c r="J112" s="42">
        <v>0</v>
      </c>
      <c r="K112" s="43">
        <f t="shared" si="20"/>
        <v>309068.13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817682.45</v>
      </c>
      <c r="H113" s="42">
        <v>0</v>
      </c>
      <c r="I113" s="42">
        <v>0</v>
      </c>
      <c r="J113" s="42">
        <v>0</v>
      </c>
      <c r="K113" s="43">
        <f t="shared" si="20"/>
        <v>817682.45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375083.59</v>
      </c>
      <c r="I114" s="42">
        <v>0</v>
      </c>
      <c r="J114" s="42">
        <v>0</v>
      </c>
      <c r="K114" s="43">
        <f t="shared" si="20"/>
        <v>375083.59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704967.92</v>
      </c>
      <c r="I115" s="42">
        <v>0</v>
      </c>
      <c r="J115" s="42">
        <v>0</v>
      </c>
      <c r="K115" s="43">
        <f t="shared" si="20"/>
        <v>704967.92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390894.08000000002</v>
      </c>
      <c r="J116" s="42">
        <v>0</v>
      </c>
      <c r="K116" s="43">
        <f t="shared" si="20"/>
        <v>390894.08000000002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666118.25</v>
      </c>
      <c r="K117" s="46">
        <f t="shared" si="20"/>
        <v>666118.25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2013-12-06T12:41:01Z</dcterms:modified>
</cp:coreProperties>
</file>