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64" i="8"/>
  <c r="I64"/>
  <c r="H64"/>
  <c r="G64"/>
  <c r="F64"/>
  <c r="E64"/>
  <c r="D64"/>
  <c r="C64"/>
  <c r="B64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7" s="1"/>
  <c r="J56" s="1"/>
  <c r="K59"/>
  <c r="K60"/>
  <c r="K61"/>
  <c r="K62"/>
  <c r="K63"/>
  <c r="K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K58" l="1"/>
  <c r="K16"/>
  <c r="I8"/>
  <c r="I7" s="1"/>
  <c r="I45" s="1"/>
  <c r="I44" s="1"/>
  <c r="G8"/>
  <c r="G7" s="1"/>
  <c r="G45" s="1"/>
  <c r="G44" s="1"/>
  <c r="E8"/>
  <c r="E7" s="1"/>
  <c r="E45" s="1"/>
  <c r="E44" s="1"/>
  <c r="C8"/>
  <c r="C7" s="1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J43"/>
  <c r="J92"/>
  <c r="J91" s="1"/>
  <c r="H43"/>
  <c r="H92"/>
  <c r="H91" s="1"/>
  <c r="F43"/>
  <c r="F92"/>
  <c r="F91" s="1"/>
  <c r="D43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D57"/>
  <c r="D56" s="1"/>
  <c r="K57" l="1"/>
  <c r="B44"/>
  <c r="K45"/>
  <c r="C44"/>
  <c r="K56"/>
  <c r="D92"/>
  <c r="D91" s="1"/>
  <c r="D103" s="1"/>
  <c r="K103" s="1"/>
  <c r="C92" l="1"/>
  <c r="C91" s="1"/>
  <c r="C102" s="1"/>
  <c r="K102" s="1"/>
  <c r="K99" s="1"/>
  <c r="C43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<sst xmlns="http://schemas.openxmlformats.org/spreadsheetml/2006/main" count="122" uniqueCount="122">
  <si>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</si>
  <si>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</si>
  <si>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</si>
  <si>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</si>
  <si>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</si>
  <si>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</si>
  <si>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</si>
  <si>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</si>
  <si>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</si>
  <si>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</si>
  <si>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</si>
  <si>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</si>
  <si>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</si>
  <si>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</si>
  <si>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</si>
  <si>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</si>
  <si>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</si>
  <si>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</si>
  <si>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</si>
  <si>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</si>
  <si>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</si>
  <si>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</si>
  <si>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</si>
  <si>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</si>
  <si>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</si>
  <si>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</si>
  <si>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</si>
  <si>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</si>
  <si>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</si>
  <si>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</si>
  <si>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</si>
  <si>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</si>
  <si>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</si>
  <si>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</si>
  <si>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</si>
  <si>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</si>
  <si>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</si>
  <si>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</si>
  <si>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</si>
  <si>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</si>
  <si>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</si>
  <si>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</si>
  <si>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</si>
  <si>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</si>
  <si>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</si>
  <si>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</si>
  <si>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</si>
  <si>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</si>
  <si>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</si>
  <si>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</si>
  <si>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</si>
  <si>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</si>
  <si>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</si>
  <si>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</si>
  <si>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</si>
  <si>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</si>
  <si>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</si>
  <si>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</si>
  <si>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</si>
  <si>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</si>
  <si>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</si>
  <si>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</si>
  <si>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</si>
  <si>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</si>
  <si>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</si>
  <si>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</si>
  <si>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</si>
  <si>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</si>
  <si>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</si>
  <si>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</si>
  <si>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</si>
  <si>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</si>
  <si>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</si>
  <si>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</si>
  <si>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</si>
  <si>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</si>
  <si>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</si>
  <si>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</si>
  <si>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</si>
  <si>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</si>
  <si>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</si>
  <si>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</si>
  <si>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</si>
  <si>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</si>
  <si>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</si>
  <si>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</si>
  <si>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</si>
  <si>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</si>
  <si>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</si>
  <si>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</si>
  <si>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</si>
  <si>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</si>
  <si>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</si>
  <si>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</si>
  <si>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</si>
  <si>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</si>
  <si>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</si>
  <si>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</si>
  <si>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</si>
  <si>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</si>
  <si>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</si>
  <si>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</si>
  <si>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</si>
  <si>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</si>
  <si>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</si>
  <si>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</si>
  <si>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</si>
  <si>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</si>
  <si>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</si>
  <si>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</si>
  <si>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</si>
  <si>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</si>
  <si>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</si>
  <si>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</si>
  <si>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</si>
  <si>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</si>
  <si>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</si>
  <si>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</si>
  <si>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</si>
  <si>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</si>
  <si>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</si>
  <si>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28/11/13 - VENCIMENTO 05/12/13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</si>
</sst>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617450</v>
      </c>
      <c r="C7" s="9">
        <f t="shared" si="0"/>
        <v>765657</v>
      </c>
      <c r="D7" s="9">
        <f t="shared" si="0"/>
        <v>740454</v>
      </c>
      <c r="E7" s="9">
        <f t="shared" si="0"/>
        <v>554423</v>
      </c>
      <c r="F7" s="9">
        <f t="shared" si="0"/>
        <v>797118</v>
      </c>
      <c r="G7" s="9">
        <f t="shared" si="0"/>
        <v>1225005</v>
      </c>
      <c r="H7" s="9">
        <f t="shared" si="0"/>
        <v>581738</v>
      </c>
      <c r="I7" s="9">
        <f t="shared" si="0"/>
        <v>125440</v>
      </c>
      <c r="J7" s="9">
        <f t="shared" si="0"/>
        <v>281538</v>
      </c>
      <c r="K7" s="9">
        <f t="shared" si="0"/>
        <v>5688823</v>
      </c>
      <c r="L7" s="55"/>
    </row>
    <row r="8" spans="1:13" ht="17.25" customHeight="1">
      <c r="A8" s="10" t="s">
        <v>31</v>
      </c>
      <c r="B8" s="11">
        <f>B9+B12</f>
        <v>364811</v>
      </c>
      <c r="C8" s="11">
        <f t="shared" ref="C8:J8" si="1">C9+C12</f>
        <v>465457</v>
      </c>
      <c r="D8" s="11">
        <f t="shared" si="1"/>
        <v>420955</v>
      </c>
      <c r="E8" s="11">
        <f t="shared" si="1"/>
        <v>325661</v>
      </c>
      <c r="F8" s="11">
        <f t="shared" si="1"/>
        <v>445797</v>
      </c>
      <c r="G8" s="11">
        <f t="shared" si="1"/>
        <v>660417</v>
      </c>
      <c r="H8" s="11">
        <f t="shared" si="1"/>
        <v>356742</v>
      </c>
      <c r="I8" s="11">
        <f t="shared" si="1"/>
        <v>67429</v>
      </c>
      <c r="J8" s="11">
        <f t="shared" si="1"/>
        <v>157682</v>
      </c>
      <c r="K8" s="11">
        <f>SUM(B8:J8)</f>
        <v>3264951</v>
      </c>
    </row>
    <row r="9" spans="1:13" ht="17.25" customHeight="1">
      <c r="A9" s="15" t="s">
        <v>17</v>
      </c>
      <c r="B9" s="13">
        <f>+B10+B11</f>
        <v>50058</v>
      </c>
      <c r="C9" s="13">
        <f t="shared" ref="C9:J9" si="2">+C10+C11</f>
        <v>66435</v>
      </c>
      <c r="D9" s="13">
        <f t="shared" si="2"/>
        <v>55101</v>
      </c>
      <c r="E9" s="13">
        <f t="shared" si="2"/>
        <v>43721</v>
      </c>
      <c r="F9" s="13">
        <f t="shared" si="2"/>
        <v>53206</v>
      </c>
      <c r="G9" s="13">
        <f t="shared" si="2"/>
        <v>62819</v>
      </c>
      <c r="H9" s="13">
        <f t="shared" si="2"/>
        <v>59353</v>
      </c>
      <c r="I9" s="13">
        <f t="shared" si="2"/>
        <v>10985</v>
      </c>
      <c r="J9" s="13">
        <f t="shared" si="2"/>
        <v>17774</v>
      </c>
      <c r="K9" s="11">
        <f>SUM(B9:J9)</f>
        <v>419452</v>
      </c>
    </row>
    <row r="10" spans="1:13" ht="17.25" customHeight="1">
      <c r="A10" s="31" t="s">
        <v>18</v>
      </c>
      <c r="B10" s="13">
        <v>50058</v>
      </c>
      <c r="C10" s="13">
        <v>66435</v>
      </c>
      <c r="D10" s="13">
        <v>55101</v>
      </c>
      <c r="E10" s="13">
        <v>43721</v>
      </c>
      <c r="F10" s="13">
        <v>53206</v>
      </c>
      <c r="G10" s="13">
        <v>62819</v>
      </c>
      <c r="H10" s="13">
        <v>59353</v>
      </c>
      <c r="I10" s="13">
        <v>10985</v>
      </c>
      <c r="J10" s="13">
        <v>17774</v>
      </c>
      <c r="K10" s="11">
        <f>SUM(B10:J10)</f>
        <v>419452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314753</v>
      </c>
      <c r="C12" s="17">
        <f t="shared" si="3"/>
        <v>399022</v>
      </c>
      <c r="D12" s="17">
        <f t="shared" si="3"/>
        <v>365854</v>
      </c>
      <c r="E12" s="17">
        <f t="shared" si="3"/>
        <v>281940</v>
      </c>
      <c r="F12" s="17">
        <f t="shared" si="3"/>
        <v>392591</v>
      </c>
      <c r="G12" s="17">
        <f t="shared" si="3"/>
        <v>597598</v>
      </c>
      <c r="H12" s="17">
        <f t="shared" si="3"/>
        <v>297389</v>
      </c>
      <c r="I12" s="17">
        <f t="shared" si="3"/>
        <v>56444</v>
      </c>
      <c r="J12" s="17">
        <f t="shared" si="3"/>
        <v>139908</v>
      </c>
      <c r="K12" s="11">
        <f t="shared" ref="K12:K23" si="4">SUM(B12:J12)</f>
        <v>2845499</v>
      </c>
    </row>
    <row r="13" spans="1:13" ht="17.25" customHeight="1">
      <c r="A13" s="14" t="s">
        <v>20</v>
      </c>
      <c r="B13" s="13">
        <v>140719</v>
      </c>
      <c r="C13" s="13">
        <v>190686</v>
      </c>
      <c r="D13" s="13">
        <v>181267</v>
      </c>
      <c r="E13" s="13">
        <v>136587</v>
      </c>
      <c r="F13" s="13">
        <v>189638</v>
      </c>
      <c r="G13" s="13">
        <v>281264</v>
      </c>
      <c r="H13" s="13">
        <v>133047</v>
      </c>
      <c r="I13" s="13">
        <v>29471</v>
      </c>
      <c r="J13" s="13">
        <v>69089</v>
      </c>
      <c r="K13" s="11">
        <f t="shared" si="4"/>
        <v>1351768</v>
      </c>
      <c r="L13" s="55"/>
      <c r="M13" s="56"/>
    </row>
    <row r="14" spans="1:13" ht="17.25" customHeight="1">
      <c r="A14" s="14" t="s">
        <v>21</v>
      </c>
      <c r="B14" s="13">
        <v>127628</v>
      </c>
      <c r="C14" s="13">
        <v>144755</v>
      </c>
      <c r="D14" s="13">
        <v>129819</v>
      </c>
      <c r="E14" s="13">
        <v>107592</v>
      </c>
      <c r="F14" s="13">
        <v>148491</v>
      </c>
      <c r="G14" s="13">
        <v>246007</v>
      </c>
      <c r="H14" s="13">
        <v>120959</v>
      </c>
      <c r="I14" s="13">
        <v>17877</v>
      </c>
      <c r="J14" s="13">
        <v>49904</v>
      </c>
      <c r="K14" s="11">
        <f t="shared" si="4"/>
        <v>1093032</v>
      </c>
      <c r="L14" s="55"/>
    </row>
    <row r="15" spans="1:13" ht="17.25" customHeight="1">
      <c r="A15" s="14" t="s">
        <v>22</v>
      </c>
      <c r="B15" s="13">
        <v>46406</v>
      </c>
      <c r="C15" s="13">
        <v>63581</v>
      </c>
      <c r="D15" s="13">
        <v>54768</v>
      </c>
      <c r="E15" s="13">
        <v>37761</v>
      </c>
      <c r="F15" s="13">
        <v>54462</v>
      </c>
      <c r="G15" s="13">
        <v>70327</v>
      </c>
      <c r="H15" s="13">
        <v>43383</v>
      </c>
      <c r="I15" s="13">
        <v>9096</v>
      </c>
      <c r="J15" s="13">
        <v>20915</v>
      </c>
      <c r="K15" s="11">
        <f t="shared" si="4"/>
        <v>400699</v>
      </c>
    </row>
    <row r="16" spans="1:13" ht="17.25" customHeight="1">
      <c r="A16" s="16" t="s">
        <v>23</v>
      </c>
      <c r="B16" s="11">
        <f>+B17+B18+B19</f>
        <v>210469</v>
      </c>
      <c r="C16" s="11">
        <f t="shared" ref="C16:J16" si="5">+C17+C18+C19</f>
        <v>236056</v>
      </c>
      <c r="D16" s="11">
        <f t="shared" si="5"/>
        <v>248126</v>
      </c>
      <c r="E16" s="11">
        <f t="shared" si="5"/>
        <v>180119</v>
      </c>
      <c r="F16" s="11">
        <f t="shared" si="5"/>
        <v>289953</v>
      </c>
      <c r="G16" s="11">
        <f t="shared" si="5"/>
        <v>499295</v>
      </c>
      <c r="H16" s="11">
        <f t="shared" si="5"/>
        <v>183442</v>
      </c>
      <c r="I16" s="11">
        <f t="shared" si="5"/>
        <v>43712</v>
      </c>
      <c r="J16" s="11">
        <f t="shared" si="5"/>
        <v>92316</v>
      </c>
      <c r="K16" s="11">
        <f t="shared" si="4"/>
        <v>1983488</v>
      </c>
    </row>
    <row r="17" spans="1:12" ht="17.25" customHeight="1">
      <c r="A17" s="12" t="s">
        <v>24</v>
      </c>
      <c r="B17" s="13">
        <v>108825</v>
      </c>
      <c r="C17" s="13">
        <v>134781</v>
      </c>
      <c r="D17" s="13">
        <v>143669</v>
      </c>
      <c r="E17" s="13">
        <v>102547</v>
      </c>
      <c r="F17" s="13">
        <v>162690</v>
      </c>
      <c r="G17" s="13">
        <v>266890</v>
      </c>
      <c r="H17" s="13">
        <v>102531</v>
      </c>
      <c r="I17" s="13">
        <v>25997</v>
      </c>
      <c r="J17" s="13">
        <v>52131</v>
      </c>
      <c r="K17" s="11">
        <f t="shared" si="4"/>
        <v>1100061</v>
      </c>
      <c r="L17" s="55"/>
    </row>
    <row r="18" spans="1:12" ht="17.25" customHeight="1">
      <c r="A18" s="12" t="s">
        <v>25</v>
      </c>
      <c r="B18" s="13">
        <v>74686</v>
      </c>
      <c r="C18" s="13">
        <v>70506</v>
      </c>
      <c r="D18" s="13">
        <v>73806</v>
      </c>
      <c r="E18" s="13">
        <v>57704</v>
      </c>
      <c r="F18" s="13">
        <v>94180</v>
      </c>
      <c r="G18" s="13">
        <v>181939</v>
      </c>
      <c r="H18" s="13">
        <v>59713</v>
      </c>
      <c r="I18" s="13">
        <v>11982</v>
      </c>
      <c r="J18" s="13">
        <v>28184</v>
      </c>
      <c r="K18" s="11">
        <f t="shared" si="4"/>
        <v>652700</v>
      </c>
      <c r="L18" s="55"/>
    </row>
    <row r="19" spans="1:12" ht="17.25" customHeight="1">
      <c r="A19" s="12" t="s">
        <v>26</v>
      </c>
      <c r="B19" s="13">
        <v>26958</v>
      </c>
      <c r="C19" s="13">
        <v>30769</v>
      </c>
      <c r="D19" s="13">
        <v>30651</v>
      </c>
      <c r="E19" s="13">
        <v>19868</v>
      </c>
      <c r="F19" s="13">
        <v>33083</v>
      </c>
      <c r="G19" s="13">
        <v>50466</v>
      </c>
      <c r="H19" s="13">
        <v>21198</v>
      </c>
      <c r="I19" s="13">
        <v>5733</v>
      </c>
      <c r="J19" s="13">
        <v>12001</v>
      </c>
      <c r="K19" s="11">
        <f t="shared" si="4"/>
        <v>230727</v>
      </c>
    </row>
    <row r="20" spans="1:12" ht="17.25" customHeight="1">
      <c r="A20" s="16" t="s">
        <v>27</v>
      </c>
      <c r="B20" s="13">
        <v>42170</v>
      </c>
      <c r="C20" s="13">
        <v>64144</v>
      </c>
      <c r="D20" s="13">
        <v>71373</v>
      </c>
      <c r="E20" s="13">
        <v>48643</v>
      </c>
      <c r="F20" s="13">
        <v>61368</v>
      </c>
      <c r="G20" s="13">
        <v>65293</v>
      </c>
      <c r="H20" s="13">
        <v>33867</v>
      </c>
      <c r="I20" s="13">
        <v>14299</v>
      </c>
      <c r="J20" s="13">
        <v>31540</v>
      </c>
      <c r="K20" s="11">
        <f t="shared" si="4"/>
        <v>432697</v>
      </c>
    </row>
    <row r="21" spans="1:12" ht="17.25" customHeight="1">
      <c r="A21" s="12" t="s">
        <v>28</v>
      </c>
      <c r="B21" s="13">
        <v>26989</v>
      </c>
      <c r="C21" s="13">
        <v>41052</v>
      </c>
      <c r="D21" s="13">
        <v>45679</v>
      </c>
      <c r="E21" s="13">
        <v>31132</v>
      </c>
      <c r="F21" s="13">
        <v>39276</v>
      </c>
      <c r="G21" s="13">
        <v>41788</v>
      </c>
      <c r="H21" s="13">
        <v>21675</v>
      </c>
      <c r="I21" s="13">
        <v>9151</v>
      </c>
      <c r="J21" s="13">
        <v>20186</v>
      </c>
      <c r="K21" s="11">
        <f t="shared" si="4"/>
        <v>276928</v>
      </c>
      <c r="L21" s="55"/>
    </row>
    <row r="22" spans="1:12" ht="17.25" customHeight="1">
      <c r="A22" s="12" t="s">
        <v>29</v>
      </c>
      <c r="B22" s="13">
        <v>15181</v>
      </c>
      <c r="C22" s="13">
        <v>23092</v>
      </c>
      <c r="D22" s="13">
        <v>25694</v>
      </c>
      <c r="E22" s="13">
        <v>17511</v>
      </c>
      <c r="F22" s="13">
        <v>22092</v>
      </c>
      <c r="G22" s="13">
        <v>23505</v>
      </c>
      <c r="H22" s="13">
        <v>12192</v>
      </c>
      <c r="I22" s="13">
        <v>5148</v>
      </c>
      <c r="J22" s="13">
        <v>11354</v>
      </c>
      <c r="K22" s="11">
        <f t="shared" si="4"/>
        <v>155769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7687</v>
      </c>
      <c r="I23" s="11">
        <v>0</v>
      </c>
      <c r="J23" s="11">
        <v>0</v>
      </c>
      <c r="K23" s="11">
        <f t="shared" si="4"/>
        <v>7687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9611.1299999999992</v>
      </c>
      <c r="I31" s="20">
        <v>0</v>
      </c>
      <c r="J31" s="20">
        <v>0</v>
      </c>
      <c r="K31" s="24">
        <f>SUM(B31:J31)</f>
        <v>9611.1299999999992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1417065.74</v>
      </c>
      <c r="C43" s="23">
        <f t="shared" ref="C43:H43" si="8">+C44+C52</f>
        <v>2003412.3699999999</v>
      </c>
      <c r="D43" s="23">
        <f t="shared" si="8"/>
        <v>2039928.12</v>
      </c>
      <c r="E43" s="23">
        <f t="shared" si="8"/>
        <v>1315349.5399999998</v>
      </c>
      <c r="F43" s="23">
        <f t="shared" si="8"/>
        <v>1937092.21</v>
      </c>
      <c r="G43" s="23">
        <f t="shared" si="8"/>
        <v>2562237.9299999997</v>
      </c>
      <c r="H43" s="23">
        <f t="shared" si="8"/>
        <v>1339809.92</v>
      </c>
      <c r="I43" s="23">
        <f>+I44+I52</f>
        <v>495488</v>
      </c>
      <c r="J43" s="23">
        <f>+J44+J52</f>
        <v>715319.55999999994</v>
      </c>
      <c r="K43" s="23">
        <f>SUM(B43:J43)</f>
        <v>13825703.390000001</v>
      </c>
    </row>
    <row r="44" spans="1:11" ht="17.25" customHeight="1">
      <c r="A44" s="16" t="s">
        <v>49</v>
      </c>
      <c r="B44" s="24">
        <f>SUM(B45:B51)</f>
        <v>1402167.21</v>
      </c>
      <c r="C44" s="24">
        <f t="shared" ref="C44:H44" si="9">SUM(C45:C51)</f>
        <v>1983162.1099999999</v>
      </c>
      <c r="D44" s="24">
        <f t="shared" si="9"/>
        <v>2019588.29</v>
      </c>
      <c r="E44" s="24">
        <f t="shared" si="9"/>
        <v>1296074.6499999999</v>
      </c>
      <c r="F44" s="24">
        <f t="shared" si="9"/>
        <v>1919141.3</v>
      </c>
      <c r="G44" s="24">
        <f t="shared" si="9"/>
        <v>2537107.86</v>
      </c>
      <c r="H44" s="24">
        <f t="shared" si="9"/>
        <v>1326549.6099999999</v>
      </c>
      <c r="I44" s="24">
        <f>SUM(I45:I51)</f>
        <v>495488</v>
      </c>
      <c r="J44" s="24">
        <f>SUM(J45:J51)</f>
        <v>703704.23</v>
      </c>
      <c r="K44" s="24">
        <f t="shared" ref="K44:K52" si="10">SUM(B44:J44)</f>
        <v>13682983.26</v>
      </c>
    </row>
    <row r="45" spans="1:11" ht="17.25" customHeight="1">
      <c r="A45" s="36" t="s">
        <v>50</v>
      </c>
      <c r="B45" s="24">
        <f t="shared" ref="B45:H45" si="11">ROUND(B26*B7,2)</f>
        <v>1402167.21</v>
      </c>
      <c r="C45" s="24">
        <f t="shared" si="11"/>
        <v>1978763.95</v>
      </c>
      <c r="D45" s="24">
        <f t="shared" si="11"/>
        <v>2019588.29</v>
      </c>
      <c r="E45" s="24">
        <f t="shared" si="11"/>
        <v>1296074.6499999999</v>
      </c>
      <c r="F45" s="24">
        <f t="shared" si="11"/>
        <v>1919141.3</v>
      </c>
      <c r="G45" s="24">
        <f t="shared" si="11"/>
        <v>2537107.86</v>
      </c>
      <c r="H45" s="24">
        <f t="shared" si="11"/>
        <v>1316938.48</v>
      </c>
      <c r="I45" s="24">
        <f>ROUND(I26*I7,2)</f>
        <v>495488</v>
      </c>
      <c r="J45" s="24">
        <f>ROUND(J26*J7,2)</f>
        <v>703704.23</v>
      </c>
      <c r="K45" s="24">
        <f t="shared" si="10"/>
        <v>13668973.970000001</v>
      </c>
    </row>
    <row r="46" spans="1:11" ht="17.25" customHeight="1">
      <c r="A46" s="36" t="s">
        <v>51</v>
      </c>
      <c r="B46" s="20">
        <v>0</v>
      </c>
      <c r="C46" s="24">
        <f>ROUND(C27*C7,2)</f>
        <v>4398.16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4398.16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9611.1299999999992</v>
      </c>
      <c r="I49" s="33">
        <f>+I31</f>
        <v>0</v>
      </c>
      <c r="J49" s="33">
        <f>+J31</f>
        <v>0</v>
      </c>
      <c r="K49" s="24">
        <f t="shared" si="10"/>
        <v>9611.1299999999992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-338827.57</v>
      </c>
      <c r="C56" s="37">
        <f t="shared" si="12"/>
        <v>-324256.32</v>
      </c>
      <c r="D56" s="37">
        <f t="shared" si="12"/>
        <v>-321016.82999999996</v>
      </c>
      <c r="E56" s="37">
        <f t="shared" si="12"/>
        <v>-339427.39</v>
      </c>
      <c r="F56" s="37">
        <f t="shared" si="12"/>
        <v>-374209.16000000003</v>
      </c>
      <c r="G56" s="37">
        <f t="shared" si="12"/>
        <v>-425191.95999999996</v>
      </c>
      <c r="H56" s="37">
        <f t="shared" si="12"/>
        <v>-256692.75</v>
      </c>
      <c r="I56" s="37">
        <f t="shared" si="12"/>
        <v>-102666.69</v>
      </c>
      <c r="J56" s="37">
        <f t="shared" si="12"/>
        <v>-64474.33</v>
      </c>
      <c r="K56" s="37">
        <f>SUM(B56:J56)</f>
        <v>-2546763</v>
      </c>
    </row>
    <row r="57" spans="1:11" ht="18.75" customHeight="1">
      <c r="A57" s="16" t="s">
        <v>84</v>
      </c>
      <c r="B57" s="37">
        <f t="shared" ref="B57:J57" si="13">B58+B59+B60+B61+B62+B63</f>
        <v>-262455.15000000002</v>
      </c>
      <c r="C57" s="37">
        <f t="shared" si="13"/>
        <v>-205910.41</v>
      </c>
      <c r="D57" s="37">
        <f t="shared" si="13"/>
        <v>-200996.66999999998</v>
      </c>
      <c r="E57" s="37">
        <f t="shared" si="13"/>
        <v>-265561.03000000003</v>
      </c>
      <c r="F57" s="37">
        <f t="shared" si="13"/>
        <v>-261418.08000000002</v>
      </c>
      <c r="G57" s="37">
        <f t="shared" si="13"/>
        <v>-273027.94</v>
      </c>
      <c r="H57" s="37">
        <f t="shared" si="13"/>
        <v>-178059</v>
      </c>
      <c r="I57" s="37">
        <f t="shared" si="13"/>
        <v>-32955</v>
      </c>
      <c r="J57" s="37">
        <f t="shared" si="13"/>
        <v>-53322</v>
      </c>
      <c r="K57" s="37">
        <f t="shared" ref="K57:K90" si="14">SUM(B57:J57)</f>
        <v>-1733705.28</v>
      </c>
    </row>
    <row r="58" spans="1:11" ht="18.75" customHeight="1">
      <c r="A58" s="12" t="s">
        <v>85</v>
      </c>
      <c r="B58" s="37">
        <f>-ROUND(B9*$D$3,2)</f>
        <v>-150174</v>
      </c>
      <c r="C58" s="37">
        <f t="shared" ref="C58:J58" si="15">-ROUND(C9*$D$3,2)</f>
        <v>-199305</v>
      </c>
      <c r="D58" s="37">
        <f t="shared" si="15"/>
        <v>-165303</v>
      </c>
      <c r="E58" s="37">
        <f t="shared" si="15"/>
        <v>-131163</v>
      </c>
      <c r="F58" s="37">
        <f t="shared" si="15"/>
        <v>-159618</v>
      </c>
      <c r="G58" s="37">
        <f t="shared" si="15"/>
        <v>-188457</v>
      </c>
      <c r="H58" s="37">
        <f t="shared" si="15"/>
        <v>-178059</v>
      </c>
      <c r="I58" s="37">
        <f t="shared" si="15"/>
        <v>-32955</v>
      </c>
      <c r="J58" s="37">
        <f t="shared" si="15"/>
        <v>-53322</v>
      </c>
      <c r="K58" s="37">
        <f t="shared" si="14"/>
        <v>-1258356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20">
        <v>0</v>
      </c>
      <c r="I60" s="20">
        <v>0</v>
      </c>
      <c r="J60" s="20">
        <v>0</v>
      </c>
      <c r="K60" s="37">
        <f t="shared" si="14"/>
        <v>0</v>
      </c>
    </row>
    <row r="61" spans="1:11" ht="18.75" customHeight="1">
      <c r="A61" s="12" t="s">
        <v>61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0</v>
      </c>
    </row>
    <row r="62" spans="1:11" ht="18.75" customHeight="1">
      <c r="A62" s="12" t="s">
        <v>62</v>
      </c>
      <c r="B62" s="49">
        <v>-112281.15</v>
      </c>
      <c r="C62" s="49">
        <v>-6605.41</v>
      </c>
      <c r="D62" s="49">
        <v>-35693.67</v>
      </c>
      <c r="E62" s="49">
        <v>-134398.03</v>
      </c>
      <c r="F62" s="49">
        <v>-101800.08</v>
      </c>
      <c r="G62" s="49">
        <v>-84570.94</v>
      </c>
      <c r="H62" s="20">
        <v>0</v>
      </c>
      <c r="I62" s="20">
        <v>0</v>
      </c>
      <c r="J62" s="20">
        <v>0</v>
      </c>
      <c r="K62" s="37">
        <f t="shared" si="14"/>
        <v>-475349.28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-76372.42</v>
      </c>
      <c r="C64" s="49">
        <f t="shared" ref="C64:J64" si="16">SUM(C65:C87)</f>
        <v>-118345.91</v>
      </c>
      <c r="D64" s="49">
        <f t="shared" si="16"/>
        <v>-120020.15999999999</v>
      </c>
      <c r="E64" s="49">
        <f t="shared" si="16"/>
        <v>-73866.36</v>
      </c>
      <c r="F64" s="49">
        <f t="shared" si="16"/>
        <v>-112791.08</v>
      </c>
      <c r="G64" s="49">
        <f t="shared" si="16"/>
        <v>-152164.01999999999</v>
      </c>
      <c r="H64" s="49">
        <f t="shared" si="16"/>
        <v>-78633.75</v>
      </c>
      <c r="I64" s="49">
        <f t="shared" si="16"/>
        <v>-69711.69</v>
      </c>
      <c r="J64" s="49">
        <f t="shared" si="16"/>
        <v>-11152.33</v>
      </c>
      <c r="K64" s="37">
        <f t="shared" si="14"/>
        <v>-813057.71999999986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37">
        <v>-1000</v>
      </c>
      <c r="G73" s="20">
        <v>0</v>
      </c>
      <c r="H73" s="37">
        <v>-1000</v>
      </c>
      <c r="I73" s="20">
        <v>0</v>
      </c>
      <c r="J73" s="20">
        <v>0</v>
      </c>
      <c r="K73" s="37">
        <f t="shared" si="14"/>
        <v>-2000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37">
        <v>-750.97</v>
      </c>
      <c r="G74" s="20">
        <v>0</v>
      </c>
      <c r="H74" s="37">
        <v>-420.95</v>
      </c>
      <c r="I74" s="20">
        <v>0</v>
      </c>
      <c r="J74" s="20">
        <v>0</v>
      </c>
      <c r="K74" s="37">
        <f t="shared" si="14"/>
        <v>-1171.92</v>
      </c>
    </row>
    <row r="75" spans="1:11" ht="18.75" customHeight="1">
      <c r="A75" s="12" t="s">
        <v>74</v>
      </c>
      <c r="B75" s="20">
        <v>0</v>
      </c>
      <c r="C75" s="37">
        <v>-674</v>
      </c>
      <c r="D75" s="37">
        <v>-404.4</v>
      </c>
      <c r="E75" s="37">
        <v>-2696</v>
      </c>
      <c r="F75" s="37">
        <v>-1718.7</v>
      </c>
      <c r="G75" s="20">
        <v>0</v>
      </c>
      <c r="H75" s="37">
        <v>-674</v>
      </c>
      <c r="I75" s="20">
        <v>0</v>
      </c>
      <c r="J75" s="20">
        <v>0</v>
      </c>
      <c r="K75" s="37">
        <f t="shared" si="14"/>
        <v>-6167.1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37">
        <v>-60778.2</v>
      </c>
      <c r="C87" s="37">
        <v>-94831.2</v>
      </c>
      <c r="D87" s="37">
        <v>-97088.4</v>
      </c>
      <c r="E87" s="37">
        <v>-54679.8</v>
      </c>
      <c r="F87" s="37">
        <v>-88305</v>
      </c>
      <c r="G87" s="37">
        <v>-120714</v>
      </c>
      <c r="H87" s="37">
        <v>-61150.8</v>
      </c>
      <c r="I87" s="37">
        <v>-22452.6</v>
      </c>
      <c r="J87" s="20">
        <v>0</v>
      </c>
      <c r="K87" s="37">
        <f t="shared" si="14"/>
        <v>-600000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1078238.1700000002</v>
      </c>
      <c r="C91" s="25">
        <f t="shared" si="17"/>
        <v>1679156.05</v>
      </c>
      <c r="D91" s="25">
        <f t="shared" si="17"/>
        <v>1718911.2900000003</v>
      </c>
      <c r="E91" s="25">
        <f t="shared" si="17"/>
        <v>975922.14999999991</v>
      </c>
      <c r="F91" s="25">
        <f t="shared" si="17"/>
        <v>1562883.0499999998</v>
      </c>
      <c r="G91" s="25">
        <f t="shared" si="17"/>
        <v>2137045.9699999997</v>
      </c>
      <c r="H91" s="25">
        <f t="shared" si="17"/>
        <v>1083117.17</v>
      </c>
      <c r="I91" s="25">
        <f>+I92+I93</f>
        <v>392821.31</v>
      </c>
      <c r="J91" s="25">
        <f>+J92+J93</f>
        <v>650845.23</v>
      </c>
      <c r="K91" s="50">
        <f>SUM(B91:J91)</f>
        <v>11278940.390000001</v>
      </c>
      <c r="L91" s="57"/>
    </row>
    <row r="92" spans="1:12" ht="18.75" customHeight="1">
      <c r="A92" s="16" t="s">
        <v>92</v>
      </c>
      <c r="B92" s="25">
        <f t="shared" ref="B92:H92" si="18">+B44+B57+B64+B88</f>
        <v>1063339.6400000001</v>
      </c>
      <c r="C92" s="25">
        <f t="shared" si="18"/>
        <v>1658905.79</v>
      </c>
      <c r="D92" s="25">
        <f t="shared" si="18"/>
        <v>1698571.4600000002</v>
      </c>
      <c r="E92" s="25">
        <f t="shared" si="18"/>
        <v>956647.25999999989</v>
      </c>
      <c r="F92" s="25">
        <f t="shared" si="18"/>
        <v>1544932.14</v>
      </c>
      <c r="G92" s="25">
        <f t="shared" si="18"/>
        <v>2111915.9</v>
      </c>
      <c r="H92" s="25">
        <f t="shared" si="18"/>
        <v>1069856.8599999999</v>
      </c>
      <c r="I92" s="25">
        <f>+I44+I57+I64+I88</f>
        <v>392821.31</v>
      </c>
      <c r="J92" s="25">
        <f>+J44+J57+J64+J88</f>
        <v>639229.9</v>
      </c>
      <c r="K92" s="50">
        <f>SUM(B92:J92)</f>
        <v>11136220.26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11278940.380000003</v>
      </c>
    </row>
    <row r="100" spans="1:11" ht="18.75" customHeight="1">
      <c r="A100" s="27" t="s">
        <v>80</v>
      </c>
      <c r="B100" s="28">
        <v>136286.32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136286.32</v>
      </c>
    </row>
    <row r="101" spans="1:11" ht="18.75" customHeight="1">
      <c r="A101" s="27" t="s">
        <v>81</v>
      </c>
      <c r="B101" s="28">
        <v>941951.84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941951.84</v>
      </c>
    </row>
    <row r="102" spans="1:11" ht="18.75" customHeight="1">
      <c r="A102" s="27" t="s">
        <v>82</v>
      </c>
      <c r="B102" s="42">
        <v>0</v>
      </c>
      <c r="C102" s="28">
        <f>+C91</f>
        <v>1679156.05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1679156.05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1718911.2900000003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1718911.2900000003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975922.14999999991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975922.14999999991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188999.24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188999.24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257891.74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257891.74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389407.4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389407.4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726584.67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726584.67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628215.96</v>
      </c>
      <c r="H109" s="42">
        <v>0</v>
      </c>
      <c r="I109" s="42">
        <v>0</v>
      </c>
      <c r="J109" s="42">
        <v>0</v>
      </c>
      <c r="K109" s="43">
        <f t="shared" si="20"/>
        <v>628215.96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50072.01</v>
      </c>
      <c r="H110" s="42">
        <v>0</v>
      </c>
      <c r="I110" s="42">
        <v>0</v>
      </c>
      <c r="J110" s="42">
        <v>0</v>
      </c>
      <c r="K110" s="43">
        <f t="shared" si="20"/>
        <v>50072.01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348054.65</v>
      </c>
      <c r="H111" s="42">
        <v>0</v>
      </c>
      <c r="I111" s="42">
        <v>0</v>
      </c>
      <c r="J111" s="42">
        <v>0</v>
      </c>
      <c r="K111" s="43">
        <f t="shared" si="20"/>
        <v>348054.65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302886.49</v>
      </c>
      <c r="H112" s="42">
        <v>0</v>
      </c>
      <c r="I112" s="42">
        <v>0</v>
      </c>
      <c r="J112" s="42">
        <v>0</v>
      </c>
      <c r="K112" s="43">
        <f t="shared" si="20"/>
        <v>302886.49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807816.86</v>
      </c>
      <c r="H113" s="42">
        <v>0</v>
      </c>
      <c r="I113" s="42">
        <v>0</v>
      </c>
      <c r="J113" s="42">
        <v>0</v>
      </c>
      <c r="K113" s="43">
        <f t="shared" si="20"/>
        <v>807816.86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391125.06</v>
      </c>
      <c r="I114" s="42">
        <v>0</v>
      </c>
      <c r="J114" s="42">
        <v>0</v>
      </c>
      <c r="K114" s="43">
        <f t="shared" si="20"/>
        <v>391125.06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691992.11</v>
      </c>
      <c r="I115" s="42">
        <v>0</v>
      </c>
      <c r="J115" s="42">
        <v>0</v>
      </c>
      <c r="K115" s="43">
        <f t="shared" si="20"/>
        <v>691992.11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392821.31</v>
      </c>
      <c r="J116" s="42">
        <v>0</v>
      </c>
      <c r="K116" s="43">
        <f t="shared" si="20"/>
        <v>392821.31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650845.23</v>
      </c>
      <c r="K117" s="46">
        <f t="shared" si="20"/>
        <v>650845.23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2013-12-04T19:21:31Z</dcterms:modified>
</cp:coreProperties>
</file>