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J57" s="1"/>
  <c r="J56" s="1"/>
  <c r="K58"/>
  <c r="K59"/>
  <c r="K60"/>
  <c r="K61"/>
  <c r="K62"/>
  <c r="K63"/>
  <c r="B64"/>
  <c r="C64"/>
  <c r="D64"/>
  <c r="E64"/>
  <c r="F64"/>
  <c r="K64" s="1"/>
  <c r="G64"/>
  <c r="H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/>
  <c r="K94"/>
  <c r="K100"/>
  <c r="K101"/>
  <c r="K105"/>
  <c r="K106"/>
  <c r="K107"/>
  <c r="K108"/>
  <c r="K109"/>
  <c r="K110"/>
  <c r="K111"/>
  <c r="K112"/>
  <c r="K113"/>
  <c r="K114"/>
  <c r="K115"/>
  <c r="K116"/>
  <c r="K117"/>
  <c r="J43" l="1"/>
  <c r="J92"/>
  <c r="J91" s="1"/>
  <c r="H43"/>
  <c r="H92"/>
  <c r="H91" s="1"/>
  <c r="F43"/>
  <c r="F92"/>
  <c r="F91" s="1"/>
  <c r="D43"/>
  <c r="D92"/>
  <c r="D91" s="1"/>
  <c r="D103" s="1"/>
  <c r="K103" s="1"/>
  <c r="K8"/>
  <c r="K7" s="1"/>
  <c r="B7"/>
  <c r="B45" s="1"/>
  <c r="K57"/>
  <c r="B56"/>
  <c r="K56" s="1"/>
  <c r="I92"/>
  <c r="I91" s="1"/>
  <c r="I43"/>
  <c r="G92"/>
  <c r="G91" s="1"/>
  <c r="G43"/>
  <c r="E92"/>
  <c r="E91" s="1"/>
  <c r="E104" s="1"/>
  <c r="K104" s="1"/>
  <c r="E43"/>
  <c r="C46"/>
  <c r="K46" s="1"/>
  <c r="C45"/>
  <c r="C44" l="1"/>
  <c r="B44"/>
  <c r="K45"/>
  <c r="C92" l="1"/>
  <c r="C91" s="1"/>
  <c r="C102" s="1"/>
  <c r="K102" s="1"/>
  <c r="K99" s="1"/>
  <c r="C43"/>
  <c r="B43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<sst xmlns="http://schemas.openxmlformats.org/spreadsheetml/2006/main" count="122" uniqueCount="122">
  <si>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</si>
  <si>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</si>
  <si>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</si>
  <si>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</si>
  <si>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</si>
  <si>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</si>
  <si>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</si>
  <si>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</si>
  <si>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</si>
  <si>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</si>
  <si>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</si>
  <si>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</si>
  <si>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</si>
  <si>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</si>
  <si>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</si>
  <si>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</si>
  <si>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</si>
  <si>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</si>
  <si>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</si>
  <si>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</si>
  <si>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</si>
  <si>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</si>
  <si>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</si>
  <si>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</si>
  <si>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</si>
  <si>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</si>
  <si>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</si>
  <si>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</si>
  <si>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</si>
  <si>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</si>
  <si>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</si>
  <si>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</si>
  <si>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</si>
  <si>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</si>
  <si>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</si>
  <si>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</si>
  <si>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</si>
  <si>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</si>
  <si>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</si>
  <si>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</si>
  <si>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</si>
  <si>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</si>
  <si>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</si>
  <si>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</si>
  <si>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</si>
  <si>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</si>
  <si>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</si>
  <si>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</si>
  <si>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</si>
  <si>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</si>
  <si>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</si>
  <si>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</si>
  <si>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</si>
  <si>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</si>
  <si>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</si>
  <si>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</si>
  <si>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</si>
  <si>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</si>
  <si>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</si>
  <si>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</si>
  <si>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</si>
  <si>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</si>
  <si>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</si>
  <si>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</si>
  <si>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</si>
  <si>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</si>
  <si>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</si>
  <si>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</si>
  <si>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</si>
  <si>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</si>
  <si>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</si>
  <si>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</si>
  <si>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</si>
  <si>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</si>
  <si>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</si>
  <si>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</si>
  <si>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</si>
  <si>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</si>
  <si>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</si>
  <si>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</si>
  <si>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</si>
  <si>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</si>
  <si>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</si>
  <si>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</si>
  <si>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</si>
  <si>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</si>
  <si>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</si>
  <si>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</si>
  <si>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</si>
  <si>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</si>
  <si>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</si>
  <si>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</si>
  <si>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</si>
  <si>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</si>
  <si>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</si>
  <si>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</si>
  <si>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</si>
  <si>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</si>
  <si>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</si>
  <si>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</si>
  <si>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</si>
  <si>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</si>
  <si>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</si>
  <si>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</si>
  <si>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</si>
  <si>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</si>
  <si>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</si>
  <si>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</si>
  <si>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</si>
  <si>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</si>
  <si>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</si>
  <si>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</si>
  <si>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</si>
  <si>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</si>
  <si>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</si>
  <si>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</si>
  <si>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</si>
  <si>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</si>
  <si>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</si>
  <si>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</si>
  <si>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</si>
  <si>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27/11/13 - VENCIMENTO 04/12/13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</si>
</sst>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621985</v>
      </c>
      <c r="C7" s="9">
        <f t="shared" si="0"/>
        <v>774596</v>
      </c>
      <c r="D7" s="9">
        <f t="shared" si="0"/>
        <v>775549</v>
      </c>
      <c r="E7" s="9">
        <f t="shared" si="0"/>
        <v>557707</v>
      </c>
      <c r="F7" s="9">
        <f t="shared" si="0"/>
        <v>802470</v>
      </c>
      <c r="G7" s="9">
        <f t="shared" si="0"/>
        <v>1232947</v>
      </c>
      <c r="H7" s="9">
        <f t="shared" si="0"/>
        <v>581746</v>
      </c>
      <c r="I7" s="9">
        <f t="shared" si="0"/>
        <v>120938</v>
      </c>
      <c r="J7" s="9">
        <f t="shared" si="0"/>
        <v>289967</v>
      </c>
      <c r="K7" s="9">
        <f t="shared" si="0"/>
        <v>5757905</v>
      </c>
      <c r="L7" s="55"/>
    </row>
    <row r="8" spans="1:13" ht="17.25" customHeight="1">
      <c r="A8" s="10" t="s">
        <v>31</v>
      </c>
      <c r="B8" s="11">
        <f>B9+B12</f>
        <v>366850</v>
      </c>
      <c r="C8" s="11">
        <f t="shared" ref="C8:J8" si="1">C9+C12</f>
        <v>468787</v>
      </c>
      <c r="D8" s="11">
        <f t="shared" si="1"/>
        <v>438962</v>
      </c>
      <c r="E8" s="11">
        <f t="shared" si="1"/>
        <v>327105</v>
      </c>
      <c r="F8" s="11">
        <f t="shared" si="1"/>
        <v>447577</v>
      </c>
      <c r="G8" s="11">
        <f t="shared" si="1"/>
        <v>666677</v>
      </c>
      <c r="H8" s="11">
        <f t="shared" si="1"/>
        <v>356688</v>
      </c>
      <c r="I8" s="11">
        <f t="shared" si="1"/>
        <v>64851</v>
      </c>
      <c r="J8" s="11">
        <f t="shared" si="1"/>
        <v>161467</v>
      </c>
      <c r="K8" s="11">
        <f>SUM(B8:J8)</f>
        <v>3298964</v>
      </c>
    </row>
    <row r="9" spans="1:13" ht="17.25" customHeight="1">
      <c r="A9" s="15" t="s">
        <v>17</v>
      </c>
      <c r="B9" s="13">
        <f>+B10+B11</f>
        <v>50203</v>
      </c>
      <c r="C9" s="13">
        <f t="shared" ref="C9:J9" si="2">+C10+C11</f>
        <v>65465</v>
      </c>
      <c r="D9" s="13">
        <f t="shared" si="2"/>
        <v>56886</v>
      </c>
      <c r="E9" s="13">
        <f t="shared" si="2"/>
        <v>43973</v>
      </c>
      <c r="F9" s="13">
        <f t="shared" si="2"/>
        <v>53155</v>
      </c>
      <c r="G9" s="13">
        <f t="shared" si="2"/>
        <v>63326</v>
      </c>
      <c r="H9" s="13">
        <f t="shared" si="2"/>
        <v>58098</v>
      </c>
      <c r="I9" s="13">
        <f t="shared" si="2"/>
        <v>10469</v>
      </c>
      <c r="J9" s="13">
        <f t="shared" si="2"/>
        <v>18224</v>
      </c>
      <c r="K9" s="11">
        <f>SUM(B9:J9)</f>
        <v>419799</v>
      </c>
    </row>
    <row r="10" spans="1:13" ht="17.25" customHeight="1">
      <c r="A10" s="31" t="s">
        <v>18</v>
      </c>
      <c r="B10" s="13">
        <v>50203</v>
      </c>
      <c r="C10" s="13">
        <v>65465</v>
      </c>
      <c r="D10" s="13">
        <v>56886</v>
      </c>
      <c r="E10" s="13">
        <v>43973</v>
      </c>
      <c r="F10" s="13">
        <v>53155</v>
      </c>
      <c r="G10" s="13">
        <v>63326</v>
      </c>
      <c r="H10" s="13">
        <v>58098</v>
      </c>
      <c r="I10" s="13">
        <v>10469</v>
      </c>
      <c r="J10" s="13">
        <v>18224</v>
      </c>
      <c r="K10" s="11">
        <f>SUM(B10:J10)</f>
        <v>419799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316647</v>
      </c>
      <c r="C12" s="17">
        <f t="shared" si="3"/>
        <v>403322</v>
      </c>
      <c r="D12" s="17">
        <f t="shared" si="3"/>
        <v>382076</v>
      </c>
      <c r="E12" s="17">
        <f t="shared" si="3"/>
        <v>283132</v>
      </c>
      <c r="F12" s="17">
        <f t="shared" si="3"/>
        <v>394422</v>
      </c>
      <c r="G12" s="17">
        <f t="shared" si="3"/>
        <v>603351</v>
      </c>
      <c r="H12" s="17">
        <f t="shared" si="3"/>
        <v>298590</v>
      </c>
      <c r="I12" s="17">
        <f t="shared" si="3"/>
        <v>54382</v>
      </c>
      <c r="J12" s="17">
        <f t="shared" si="3"/>
        <v>143243</v>
      </c>
      <c r="K12" s="11">
        <f t="shared" ref="K12:K23" si="4">SUM(B12:J12)</f>
        <v>2879165</v>
      </c>
    </row>
    <row r="13" spans="1:13" ht="17.25" customHeight="1">
      <c r="A13" s="14" t="s">
        <v>20</v>
      </c>
      <c r="B13" s="13">
        <v>140622</v>
      </c>
      <c r="C13" s="13">
        <v>192006</v>
      </c>
      <c r="D13" s="13">
        <v>189051</v>
      </c>
      <c r="E13" s="13">
        <v>136312</v>
      </c>
      <c r="F13" s="13">
        <v>188873</v>
      </c>
      <c r="G13" s="13">
        <v>281626</v>
      </c>
      <c r="H13" s="13">
        <v>132829</v>
      </c>
      <c r="I13" s="13">
        <v>28016</v>
      </c>
      <c r="J13" s="13">
        <v>70431</v>
      </c>
      <c r="K13" s="11">
        <f t="shared" si="4"/>
        <v>1359766</v>
      </c>
      <c r="L13" s="55"/>
      <c r="M13" s="56"/>
    </row>
    <row r="14" spans="1:13" ht="17.25" customHeight="1">
      <c r="A14" s="14" t="s">
        <v>21</v>
      </c>
      <c r="B14" s="13">
        <v>127219</v>
      </c>
      <c r="C14" s="13">
        <v>144411</v>
      </c>
      <c r="D14" s="13">
        <v>134873</v>
      </c>
      <c r="E14" s="13">
        <v>107738</v>
      </c>
      <c r="F14" s="13">
        <v>148654</v>
      </c>
      <c r="G14" s="13">
        <v>247714</v>
      </c>
      <c r="H14" s="13">
        <v>120465</v>
      </c>
      <c r="I14" s="13">
        <v>17168</v>
      </c>
      <c r="J14" s="13">
        <v>51090</v>
      </c>
      <c r="K14" s="11">
        <f t="shared" si="4"/>
        <v>1099332</v>
      </c>
      <c r="L14" s="55"/>
    </row>
    <row r="15" spans="1:13" ht="17.25" customHeight="1">
      <c r="A15" s="14" t="s">
        <v>22</v>
      </c>
      <c r="B15" s="13">
        <v>48806</v>
      </c>
      <c r="C15" s="13">
        <v>66905</v>
      </c>
      <c r="D15" s="13">
        <v>58152</v>
      </c>
      <c r="E15" s="13">
        <v>39082</v>
      </c>
      <c r="F15" s="13">
        <v>56895</v>
      </c>
      <c r="G15" s="13">
        <v>74011</v>
      </c>
      <c r="H15" s="13">
        <v>45296</v>
      </c>
      <c r="I15" s="13">
        <v>9198</v>
      </c>
      <c r="J15" s="13">
        <v>21722</v>
      </c>
      <c r="K15" s="11">
        <f t="shared" si="4"/>
        <v>420067</v>
      </c>
    </row>
    <row r="16" spans="1:13" ht="17.25" customHeight="1">
      <c r="A16" s="16" t="s">
        <v>23</v>
      </c>
      <c r="B16" s="11">
        <f>+B17+B18+B19</f>
        <v>211331</v>
      </c>
      <c r="C16" s="11">
        <f t="shared" ref="C16:J16" si="5">+C17+C18+C19</f>
        <v>238907</v>
      </c>
      <c r="D16" s="11">
        <f t="shared" si="5"/>
        <v>258704</v>
      </c>
      <c r="E16" s="11">
        <f t="shared" si="5"/>
        <v>180918</v>
      </c>
      <c r="F16" s="11">
        <f t="shared" si="5"/>
        <v>292096</v>
      </c>
      <c r="G16" s="11">
        <f t="shared" si="5"/>
        <v>498275</v>
      </c>
      <c r="H16" s="11">
        <f t="shared" si="5"/>
        <v>182548</v>
      </c>
      <c r="I16" s="11">
        <f t="shared" si="5"/>
        <v>41925</v>
      </c>
      <c r="J16" s="11">
        <f t="shared" si="5"/>
        <v>94982</v>
      </c>
      <c r="K16" s="11">
        <f t="shared" si="4"/>
        <v>1999686</v>
      </c>
    </row>
    <row r="17" spans="1:12" ht="17.25" customHeight="1">
      <c r="A17" s="12" t="s">
        <v>24</v>
      </c>
      <c r="B17" s="13">
        <v>109540</v>
      </c>
      <c r="C17" s="13">
        <v>136145</v>
      </c>
      <c r="D17" s="13">
        <v>149870</v>
      </c>
      <c r="E17" s="13">
        <v>102727</v>
      </c>
      <c r="F17" s="13">
        <v>162760</v>
      </c>
      <c r="G17" s="13">
        <v>264447</v>
      </c>
      <c r="H17" s="13">
        <v>101597</v>
      </c>
      <c r="I17" s="13">
        <v>24960</v>
      </c>
      <c r="J17" s="13">
        <v>53874</v>
      </c>
      <c r="K17" s="11">
        <f t="shared" si="4"/>
        <v>1105920</v>
      </c>
      <c r="L17" s="55"/>
    </row>
    <row r="18" spans="1:12" ht="17.25" customHeight="1">
      <c r="A18" s="12" t="s">
        <v>25</v>
      </c>
      <c r="B18" s="13">
        <v>73908</v>
      </c>
      <c r="C18" s="13">
        <v>70691</v>
      </c>
      <c r="D18" s="13">
        <v>75768</v>
      </c>
      <c r="E18" s="13">
        <v>58004</v>
      </c>
      <c r="F18" s="13">
        <v>95040</v>
      </c>
      <c r="G18" s="13">
        <v>181828</v>
      </c>
      <c r="H18" s="13">
        <v>59074</v>
      </c>
      <c r="I18" s="13">
        <v>11502</v>
      </c>
      <c r="J18" s="13">
        <v>28540</v>
      </c>
      <c r="K18" s="11">
        <f t="shared" si="4"/>
        <v>654355</v>
      </c>
      <c r="L18" s="55"/>
    </row>
    <row r="19" spans="1:12" ht="17.25" customHeight="1">
      <c r="A19" s="12" t="s">
        <v>26</v>
      </c>
      <c r="B19" s="13">
        <v>27883</v>
      </c>
      <c r="C19" s="13">
        <v>32071</v>
      </c>
      <c r="D19" s="13">
        <v>33066</v>
      </c>
      <c r="E19" s="13">
        <v>20187</v>
      </c>
      <c r="F19" s="13">
        <v>34296</v>
      </c>
      <c r="G19" s="13">
        <v>52000</v>
      </c>
      <c r="H19" s="13">
        <v>21877</v>
      </c>
      <c r="I19" s="13">
        <v>5463</v>
      </c>
      <c r="J19" s="13">
        <v>12568</v>
      </c>
      <c r="K19" s="11">
        <f t="shared" si="4"/>
        <v>239411</v>
      </c>
    </row>
    <row r="20" spans="1:12" ht="17.25" customHeight="1">
      <c r="A20" s="16" t="s">
        <v>27</v>
      </c>
      <c r="B20" s="13">
        <v>43804</v>
      </c>
      <c r="C20" s="13">
        <v>66902</v>
      </c>
      <c r="D20" s="13">
        <v>77883</v>
      </c>
      <c r="E20" s="13">
        <v>49684</v>
      </c>
      <c r="F20" s="13">
        <v>62797</v>
      </c>
      <c r="G20" s="13">
        <v>67995</v>
      </c>
      <c r="H20" s="13">
        <v>34630</v>
      </c>
      <c r="I20" s="13">
        <v>14162</v>
      </c>
      <c r="J20" s="13">
        <v>33518</v>
      </c>
      <c r="K20" s="11">
        <f t="shared" si="4"/>
        <v>451375</v>
      </c>
    </row>
    <row r="21" spans="1:12" ht="17.25" customHeight="1">
      <c r="A21" s="12" t="s">
        <v>28</v>
      </c>
      <c r="B21" s="13">
        <v>28035</v>
      </c>
      <c r="C21" s="13">
        <v>42817</v>
      </c>
      <c r="D21" s="13">
        <v>49845</v>
      </c>
      <c r="E21" s="13">
        <v>31798</v>
      </c>
      <c r="F21" s="13">
        <v>40190</v>
      </c>
      <c r="G21" s="13">
        <v>43517</v>
      </c>
      <c r="H21" s="13">
        <v>22163</v>
      </c>
      <c r="I21" s="13">
        <v>9064</v>
      </c>
      <c r="J21" s="13">
        <v>21452</v>
      </c>
      <c r="K21" s="11">
        <f t="shared" si="4"/>
        <v>288881</v>
      </c>
      <c r="L21" s="55"/>
    </row>
    <row r="22" spans="1:12" ht="17.25" customHeight="1">
      <c r="A22" s="12" t="s">
        <v>29</v>
      </c>
      <c r="B22" s="13">
        <v>15769</v>
      </c>
      <c r="C22" s="13">
        <v>24085</v>
      </c>
      <c r="D22" s="13">
        <v>28038</v>
      </c>
      <c r="E22" s="13">
        <v>17886</v>
      </c>
      <c r="F22" s="13">
        <v>22607</v>
      </c>
      <c r="G22" s="13">
        <v>24478</v>
      </c>
      <c r="H22" s="13">
        <v>12467</v>
      </c>
      <c r="I22" s="13">
        <v>5098</v>
      </c>
      <c r="J22" s="13">
        <v>12066</v>
      </c>
      <c r="K22" s="11">
        <f t="shared" si="4"/>
        <v>162494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7880</v>
      </c>
      <c r="I23" s="11">
        <v>0</v>
      </c>
      <c r="J23" s="11">
        <v>0</v>
      </c>
      <c r="K23" s="11">
        <f t="shared" si="4"/>
        <v>7880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9174.2199999999993</v>
      </c>
      <c r="I31" s="20">
        <v>0</v>
      </c>
      <c r="J31" s="20">
        <v>0</v>
      </c>
      <c r="K31" s="24">
        <f>SUM(B31:J31)</f>
        <v>9174.2199999999993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1427364.27</v>
      </c>
      <c r="C43" s="23">
        <f t="shared" ref="C43:H43" si="8">+C44+C52</f>
        <v>2026565.67</v>
      </c>
      <c r="D43" s="23">
        <f t="shared" si="8"/>
        <v>2135649.73</v>
      </c>
      <c r="E43" s="23">
        <f t="shared" si="8"/>
        <v>1323026.5399999998</v>
      </c>
      <c r="F43" s="23">
        <f t="shared" si="8"/>
        <v>1949977.68</v>
      </c>
      <c r="G43" s="23">
        <f t="shared" si="8"/>
        <v>2578686.5999999996</v>
      </c>
      <c r="H43" s="23">
        <f t="shared" si="8"/>
        <v>1339391.1200000001</v>
      </c>
      <c r="I43" s="23">
        <f>+I44+I52</f>
        <v>477705.1</v>
      </c>
      <c r="J43" s="23">
        <f>+J44+J52</f>
        <v>736387.85</v>
      </c>
      <c r="K43" s="23">
        <f>SUM(B43:J43)</f>
        <v>13994754.559999999</v>
      </c>
    </row>
    <row r="44" spans="1:11" ht="17.25" customHeight="1">
      <c r="A44" s="16" t="s">
        <v>49</v>
      </c>
      <c r="B44" s="24">
        <f>SUM(B45:B51)</f>
        <v>1412465.74</v>
      </c>
      <c r="C44" s="24">
        <f t="shared" ref="C44:H44" si="9">SUM(C45:C51)</f>
        <v>2006315.41</v>
      </c>
      <c r="D44" s="24">
        <f t="shared" si="9"/>
        <v>2115309.9</v>
      </c>
      <c r="E44" s="24">
        <f t="shared" si="9"/>
        <v>1303751.6499999999</v>
      </c>
      <c r="F44" s="24">
        <f t="shared" si="9"/>
        <v>1932026.77</v>
      </c>
      <c r="G44" s="24">
        <f t="shared" si="9"/>
        <v>2553556.5299999998</v>
      </c>
      <c r="H44" s="24">
        <f t="shared" si="9"/>
        <v>1326130.81</v>
      </c>
      <c r="I44" s="24">
        <f>SUM(I45:I51)</f>
        <v>477705.1</v>
      </c>
      <c r="J44" s="24">
        <f>SUM(J45:J51)</f>
        <v>724772.52</v>
      </c>
      <c r="K44" s="24">
        <f t="shared" ref="K44:K52" si="10">SUM(B44:J44)</f>
        <v>13852034.429999998</v>
      </c>
    </row>
    <row r="45" spans="1:11" ht="17.25" customHeight="1">
      <c r="A45" s="36" t="s">
        <v>50</v>
      </c>
      <c r="B45" s="24">
        <f t="shared" ref="B45:H45" si="11">ROUND(B26*B7,2)</f>
        <v>1412465.74</v>
      </c>
      <c r="C45" s="24">
        <f t="shared" si="11"/>
        <v>2001865.9</v>
      </c>
      <c r="D45" s="24">
        <f t="shared" si="11"/>
        <v>2115309.9</v>
      </c>
      <c r="E45" s="24">
        <f t="shared" si="11"/>
        <v>1303751.6499999999</v>
      </c>
      <c r="F45" s="24">
        <f t="shared" si="11"/>
        <v>1932026.77</v>
      </c>
      <c r="G45" s="24">
        <f t="shared" si="11"/>
        <v>2553556.5299999998</v>
      </c>
      <c r="H45" s="24">
        <f t="shared" si="11"/>
        <v>1316956.5900000001</v>
      </c>
      <c r="I45" s="24">
        <f>ROUND(I26*I7,2)</f>
        <v>477705.1</v>
      </c>
      <c r="J45" s="24">
        <f>ROUND(J26*J7,2)</f>
        <v>724772.52</v>
      </c>
      <c r="K45" s="24">
        <f t="shared" si="10"/>
        <v>13838410.699999997</v>
      </c>
    </row>
    <row r="46" spans="1:11" ht="17.25" customHeight="1">
      <c r="A46" s="36" t="s">
        <v>51</v>
      </c>
      <c r="B46" s="20">
        <v>0</v>
      </c>
      <c r="C46" s="24">
        <f>ROUND(C27*C7,2)</f>
        <v>4449.51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4449.51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9174.2199999999993</v>
      </c>
      <c r="I49" s="33">
        <f>+I31</f>
        <v>0</v>
      </c>
      <c r="J49" s="33">
        <f>+J31</f>
        <v>0</v>
      </c>
      <c r="K49" s="24">
        <f t="shared" si="10"/>
        <v>9174.2199999999993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-286913.43</v>
      </c>
      <c r="C56" s="37">
        <f t="shared" si="12"/>
        <v>-227954.61</v>
      </c>
      <c r="D56" s="37">
        <f t="shared" si="12"/>
        <v>-240332.00999999998</v>
      </c>
      <c r="E56" s="37">
        <f t="shared" si="12"/>
        <v>-313969.89999999997</v>
      </c>
      <c r="F56" s="37">
        <f t="shared" si="12"/>
        <v>-289683.16000000003</v>
      </c>
      <c r="G56" s="37">
        <f t="shared" si="12"/>
        <v>-318367.54000000004</v>
      </c>
      <c r="H56" s="37">
        <f t="shared" si="12"/>
        <v>-189682</v>
      </c>
      <c r="I56" s="37">
        <f t="shared" si="12"/>
        <v>-78666.09</v>
      </c>
      <c r="J56" s="37">
        <f t="shared" si="12"/>
        <v>-65824.33</v>
      </c>
      <c r="K56" s="37">
        <f>SUM(B56:J56)</f>
        <v>-2011393.07</v>
      </c>
    </row>
    <row r="57" spans="1:11" ht="18.75" customHeight="1">
      <c r="A57" s="16" t="s">
        <v>84</v>
      </c>
      <c r="B57" s="37">
        <f t="shared" ref="B57:J57" si="13">B58+B59+B60+B61+B62+B63</f>
        <v>-271319.21000000002</v>
      </c>
      <c r="C57" s="37">
        <f t="shared" si="13"/>
        <v>-205113.9</v>
      </c>
      <c r="D57" s="37">
        <f t="shared" si="13"/>
        <v>-217804.65</v>
      </c>
      <c r="E57" s="37">
        <f t="shared" si="13"/>
        <v>-297479.33999999997</v>
      </c>
      <c r="F57" s="37">
        <f t="shared" si="13"/>
        <v>-268666.75</v>
      </c>
      <c r="G57" s="37">
        <f t="shared" si="13"/>
        <v>-286917.52</v>
      </c>
      <c r="H57" s="37">
        <f t="shared" si="13"/>
        <v>-174294</v>
      </c>
      <c r="I57" s="37">
        <f t="shared" si="13"/>
        <v>-31407</v>
      </c>
      <c r="J57" s="37">
        <f t="shared" si="13"/>
        <v>-54672</v>
      </c>
      <c r="K57" s="37">
        <f t="shared" ref="K57:K90" si="14">SUM(B57:J57)</f>
        <v>-1807674.37</v>
      </c>
    </row>
    <row r="58" spans="1:11" ht="18.75" customHeight="1">
      <c r="A58" s="12" t="s">
        <v>85</v>
      </c>
      <c r="B58" s="37">
        <f>-ROUND(B9*$D$3,2)</f>
        <v>-150609</v>
      </c>
      <c r="C58" s="37">
        <f t="shared" ref="C58:J58" si="15">-ROUND(C9*$D$3,2)</f>
        <v>-196395</v>
      </c>
      <c r="D58" s="37">
        <f t="shared" si="15"/>
        <v>-170658</v>
      </c>
      <c r="E58" s="37">
        <f t="shared" si="15"/>
        <v>-131919</v>
      </c>
      <c r="F58" s="37">
        <f t="shared" si="15"/>
        <v>-159465</v>
      </c>
      <c r="G58" s="37">
        <f t="shared" si="15"/>
        <v>-189978</v>
      </c>
      <c r="H58" s="37">
        <f t="shared" si="15"/>
        <v>-174294</v>
      </c>
      <c r="I58" s="37">
        <f t="shared" si="15"/>
        <v>-31407</v>
      </c>
      <c r="J58" s="37">
        <f t="shared" si="15"/>
        <v>-54672</v>
      </c>
      <c r="K58" s="37">
        <f t="shared" si="14"/>
        <v>-1259397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20">
        <v>0</v>
      </c>
      <c r="I60" s="20">
        <v>0</v>
      </c>
      <c r="J60" s="20">
        <v>0</v>
      </c>
      <c r="K60" s="37">
        <f t="shared" si="14"/>
        <v>0</v>
      </c>
    </row>
    <row r="61" spans="1:11" ht="18.75" customHeight="1">
      <c r="A61" s="12" t="s">
        <v>61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20">
        <v>0</v>
      </c>
      <c r="I61" s="20">
        <v>0</v>
      </c>
      <c r="J61" s="20">
        <v>0</v>
      </c>
      <c r="K61" s="37">
        <f t="shared" si="14"/>
        <v>0</v>
      </c>
    </row>
    <row r="62" spans="1:11" ht="18.75" customHeight="1">
      <c r="A62" s="12" t="s">
        <v>62</v>
      </c>
      <c r="B62" s="49">
        <v>-120710.21</v>
      </c>
      <c r="C62" s="49">
        <v>-8718.9</v>
      </c>
      <c r="D62" s="49">
        <v>-47146.65</v>
      </c>
      <c r="E62" s="49">
        <v>-165560.34</v>
      </c>
      <c r="F62" s="49">
        <v>-109201.75</v>
      </c>
      <c r="G62" s="49">
        <v>-96939.520000000004</v>
      </c>
      <c r="H62" s="20">
        <v>0</v>
      </c>
      <c r="I62" s="20">
        <v>0</v>
      </c>
      <c r="J62" s="20">
        <v>0</v>
      </c>
      <c r="K62" s="37">
        <f t="shared" si="14"/>
        <v>-548277.37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H64" si="16">SUM(B65:B86)</f>
        <v>-15594.22</v>
      </c>
      <c r="C64" s="49">
        <f t="shared" si="16"/>
        <v>-22840.71</v>
      </c>
      <c r="D64" s="49">
        <f t="shared" si="16"/>
        <v>-22527.359999999997</v>
      </c>
      <c r="E64" s="49">
        <f t="shared" si="16"/>
        <v>-16490.560000000001</v>
      </c>
      <c r="F64" s="49">
        <f t="shared" si="16"/>
        <v>-21016.410000000003</v>
      </c>
      <c r="G64" s="49">
        <f t="shared" si="16"/>
        <v>-31450.02</v>
      </c>
      <c r="H64" s="49">
        <f t="shared" si="16"/>
        <v>-15388</v>
      </c>
      <c r="I64" s="49">
        <v>-47259.09</v>
      </c>
      <c r="J64" s="49">
        <v>-11152.33</v>
      </c>
      <c r="K64" s="37">
        <f t="shared" si="14"/>
        <v>-203718.69999999998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50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1140450.8400000001</v>
      </c>
      <c r="C91" s="25">
        <f t="shared" si="17"/>
        <v>1798611.06</v>
      </c>
      <c r="D91" s="25">
        <f t="shared" si="17"/>
        <v>1895317.72</v>
      </c>
      <c r="E91" s="25">
        <f t="shared" si="17"/>
        <v>1009056.6399999999</v>
      </c>
      <c r="F91" s="25">
        <f t="shared" si="17"/>
        <v>1660294.52</v>
      </c>
      <c r="G91" s="25">
        <f t="shared" si="17"/>
        <v>2260319.0599999996</v>
      </c>
      <c r="H91" s="25">
        <f t="shared" si="17"/>
        <v>1149709.1200000001</v>
      </c>
      <c r="I91" s="25">
        <f>+I92+I93</f>
        <v>399039.01</v>
      </c>
      <c r="J91" s="25">
        <f>+J92+J93</f>
        <v>670563.52</v>
      </c>
      <c r="K91" s="50">
        <f>SUM(B91:J91)</f>
        <v>11983361.49</v>
      </c>
      <c r="L91" s="57"/>
    </row>
    <row r="92" spans="1:12" ht="18.75" customHeight="1">
      <c r="A92" s="16" t="s">
        <v>92</v>
      </c>
      <c r="B92" s="25">
        <f t="shared" ref="B92:H92" si="18">+B44+B57+B64+B88</f>
        <v>1125552.31</v>
      </c>
      <c r="C92" s="25">
        <f t="shared" si="18"/>
        <v>1778360.8</v>
      </c>
      <c r="D92" s="25">
        <f t="shared" si="18"/>
        <v>1874977.89</v>
      </c>
      <c r="E92" s="25">
        <f t="shared" si="18"/>
        <v>989781.74999999988</v>
      </c>
      <c r="F92" s="25">
        <f t="shared" si="18"/>
        <v>1642343.61</v>
      </c>
      <c r="G92" s="25">
        <f t="shared" si="18"/>
        <v>2235188.9899999998</v>
      </c>
      <c r="H92" s="25">
        <f t="shared" si="18"/>
        <v>1136448.81</v>
      </c>
      <c r="I92" s="25">
        <f>+I44+I57+I64+I88</f>
        <v>399039.01</v>
      </c>
      <c r="J92" s="25">
        <f>+J44+J57+J64+J88</f>
        <v>658948.19000000006</v>
      </c>
      <c r="K92" s="50">
        <f>SUM(B92:J92)</f>
        <v>11840641.359999999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20250.259999999998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142720.13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11983361.500000002</v>
      </c>
    </row>
    <row r="100" spans="1:11" ht="18.75" customHeight="1">
      <c r="A100" s="27" t="s">
        <v>80</v>
      </c>
      <c r="B100" s="28">
        <v>144825.32999999999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144825.32999999999</v>
      </c>
    </row>
    <row r="101" spans="1:11" ht="18.75" customHeight="1">
      <c r="A101" s="27" t="s">
        <v>81</v>
      </c>
      <c r="B101" s="28">
        <v>995625.5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995625.5</v>
      </c>
    </row>
    <row r="102" spans="1:11" ht="18.75" customHeight="1">
      <c r="A102" s="27" t="s">
        <v>82</v>
      </c>
      <c r="B102" s="42">
        <v>0</v>
      </c>
      <c r="C102" s="28">
        <f>+C91</f>
        <v>1798611.06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1798611.06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1895317.72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1895317.72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1009056.6399999999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1009056.6399999999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227710.72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227710.72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317969.7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317969.7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478863.9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478863.9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635750.21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635750.21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654147.48</v>
      </c>
      <c r="H109" s="42">
        <v>0</v>
      </c>
      <c r="I109" s="42">
        <v>0</v>
      </c>
      <c r="J109" s="42">
        <v>0</v>
      </c>
      <c r="K109" s="43">
        <f t="shared" si="20"/>
        <v>654147.48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52539.98</v>
      </c>
      <c r="H110" s="42">
        <v>0</v>
      </c>
      <c r="I110" s="42">
        <v>0</v>
      </c>
      <c r="J110" s="42">
        <v>0</v>
      </c>
      <c r="K110" s="43">
        <f t="shared" si="20"/>
        <v>52539.98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371081.85</v>
      </c>
      <c r="H111" s="42">
        <v>0</v>
      </c>
      <c r="I111" s="42">
        <v>0</v>
      </c>
      <c r="J111" s="42">
        <v>0</v>
      </c>
      <c r="K111" s="43">
        <f t="shared" si="20"/>
        <v>371081.85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321769.38</v>
      </c>
      <c r="H112" s="42">
        <v>0</v>
      </c>
      <c r="I112" s="42">
        <v>0</v>
      </c>
      <c r="J112" s="42">
        <v>0</v>
      </c>
      <c r="K112" s="43">
        <f t="shared" si="20"/>
        <v>321769.38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860780.38</v>
      </c>
      <c r="H113" s="42">
        <v>0</v>
      </c>
      <c r="I113" s="42">
        <v>0</v>
      </c>
      <c r="J113" s="42">
        <v>0</v>
      </c>
      <c r="K113" s="43">
        <f t="shared" si="20"/>
        <v>860780.38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395383.89</v>
      </c>
      <c r="I114" s="42">
        <v>0</v>
      </c>
      <c r="J114" s="42">
        <v>0</v>
      </c>
      <c r="K114" s="43">
        <f t="shared" si="20"/>
        <v>395383.89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754325.23</v>
      </c>
      <c r="I115" s="42">
        <v>0</v>
      </c>
      <c r="J115" s="42">
        <v>0</v>
      </c>
      <c r="K115" s="43">
        <f t="shared" si="20"/>
        <v>754325.23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399039.01</v>
      </c>
      <c r="J116" s="42">
        <v>0</v>
      </c>
      <c r="K116" s="43">
        <f t="shared" si="20"/>
        <v>399039.01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670563.52</v>
      </c>
      <c r="K117" s="46">
        <f t="shared" si="20"/>
        <v>670563.52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2013-12-04T11:07:20Z</dcterms:modified>
</cp:coreProperties>
</file>