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K9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10"/>
  <c r="K11"/>
  <c r="B12"/>
  <c r="K12" s="1"/>
  <c r="C12"/>
  <c r="D12"/>
  <c r="E12"/>
  <c r="F12"/>
  <c r="G12"/>
  <c r="H12"/>
  <c r="I12"/>
  <c r="J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I56" s="1"/>
  <c r="J58"/>
  <c r="J57" s="1"/>
  <c r="J56" s="1"/>
  <c r="K58"/>
  <c r="K59"/>
  <c r="K60"/>
  <c r="K61"/>
  <c r="K62"/>
  <c r="K63"/>
  <c r="B64"/>
  <c r="C64"/>
  <c r="D64"/>
  <c r="E64"/>
  <c r="F64"/>
  <c r="G64"/>
  <c r="H64"/>
  <c r="K64" s="1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/>
  <c r="K94"/>
  <c r="K100"/>
  <c r="K101"/>
  <c r="K105"/>
  <c r="K106"/>
  <c r="K107"/>
  <c r="K108"/>
  <c r="K109"/>
  <c r="K110"/>
  <c r="K111"/>
  <c r="K112"/>
  <c r="K113"/>
  <c r="K114"/>
  <c r="K115"/>
  <c r="K116"/>
  <c r="K117"/>
  <c r="H56" l="1"/>
  <c r="F56"/>
  <c r="D56"/>
  <c r="G56"/>
  <c r="E56"/>
  <c r="C56"/>
  <c r="K57"/>
  <c r="B56"/>
  <c r="K56" s="1"/>
  <c r="J43"/>
  <c r="J92"/>
  <c r="J91" s="1"/>
  <c r="H43"/>
  <c r="H92"/>
  <c r="H91" s="1"/>
  <c r="F43"/>
  <c r="F92"/>
  <c r="F91" s="1"/>
  <c r="B7"/>
  <c r="B45" s="1"/>
  <c r="I92"/>
  <c r="I91" s="1"/>
  <c r="I43"/>
  <c r="G92"/>
  <c r="G91" s="1"/>
  <c r="G43"/>
  <c r="E92"/>
  <c r="E91" s="1"/>
  <c r="E104" s="1"/>
  <c r="K104" s="1"/>
  <c r="E43"/>
  <c r="C46"/>
  <c r="K46" s="1"/>
  <c r="C45"/>
  <c r="C44" s="1"/>
  <c r="D8"/>
  <c r="D7" s="1"/>
  <c r="D45" s="1"/>
  <c r="D44" s="1"/>
  <c r="D43" l="1"/>
  <c r="D92"/>
  <c r="D91" s="1"/>
  <c r="D103" s="1"/>
  <c r="K103" s="1"/>
  <c r="K8"/>
  <c r="K7" s="1"/>
  <c r="C92"/>
  <c r="C91" s="1"/>
  <c r="C102" s="1"/>
  <c r="K102" s="1"/>
  <c r="K99" s="1"/>
  <c r="C43"/>
  <c r="B44"/>
  <c r="K45"/>
  <c r="B43" l="1"/>
  <c r="K43" s="1"/>
  <c r="K44"/>
  <c r="B92"/>
  <c r="K92" l="1"/>
  <c r="B91"/>
  <c r="K91" s="1"/>
</calcChain>
</file>

<file path=xl/sharedStrings.xml><?xml version="1.0" encoding="utf-8"?>
<sst xmlns="http://schemas.openxmlformats.org/spreadsheetml/2006/main" count="124" uniqueCount="124">
  <si>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</si>
  <si>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</si>
  <si>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</si>
  <si>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</si>
  <si>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</si>
  <si>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</si>
  <si>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</si>
  <si>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</si>
  <si>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</si>
  <si>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</si>
  <si>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</si>
  <si>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</si>
  <si>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</si>
  <si>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</si>
  <si>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</si>
  <si>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</si>
  <si>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</si>
  <si>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</si>
  <si>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</si>
  <si>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</si>
  <si>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</si>
  <si>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</si>
  <si>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</si>
  <si>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</si>
  <si>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</si>
  <si>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</si>
  <si>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</si>
  <si>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</si>
  <si>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</si>
  <si>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</si>
  <si>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</si>
  <si>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</si>
  <si>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</si>
  <si>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</si>
  <si>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</si>
  <si>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</si>
  <si>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</si>
  <si>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</si>
  <si>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</si>
  <si>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</si>
  <si>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</si>
  <si>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</si>
  <si>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</si>
  <si>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</si>
  <si>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</si>
  <si>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</si>
  <si>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</si>
  <si>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</si>
  <si>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</si>
  <si>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</si>
  <si>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</si>
  <si>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</si>
  <si>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</si>
  <si>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</si>
  <si>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</si>
  <si>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</si>
  <si>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</si>
  <si>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</si>
  <si>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</si>
  <si>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</si>
  <si>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</si>
  <si>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</si>
  <si>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</si>
  <si>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</si>
  <si>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</si>
  <si>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</si>
  <si>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</si>
  <si>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</si>
  <si>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</si>
  <si>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</si>
  <si>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</si>
  <si>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</si>
  <si>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</si>
  <si>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</si>
  <si>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</si>
  <si>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</si>
  <si>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</si>
  <si>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</si>
  <si>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</si>
  <si>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</si>
  <si>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</si>
  <si>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</si>
  <si>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</si>
  <si>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</si>
  <si>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</si>
  <si>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</si>
  <si>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</si>
  <si>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</si>
  <si>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</si>
  <si>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</si>
  <si>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</si>
  <si>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</si>
  <si>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</si>
  <si>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</si>
  <si>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</si>
  <si>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</si>
  <si>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</si>
  <si>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</si>
  <si>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</si>
  <si>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</si>
  <si>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</si>
  <si>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</si>
  <si>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</si>
  <si>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</si>
  <si>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</si>
  <si>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</si>
  <si>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</si>
  <si>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</si>
  <si>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</si>
  <si>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</si>
  <si>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</si>
  <si>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</si>
  <si>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</si>
  <si>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</si>
  <si>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</si>
  <si>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</si>
  <si>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</si>
  <si>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</si>
  <si>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</si>
  <si>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</si>
  <si>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26/11/13 - VENCIMENTO 03/12/13</t>
  </si>
  <si>
    <t>6.3. Revisão de Remuneração pelo Transporte Coletivo (1)</t>
  </si>
  <si>
    <t>Nota:</t>
  </si>
  <si>
    <t xml:space="preserve"> (1) - Revisão de passageiros transportados, processados pelo sistema de bilhetagem eletrônica, referentes ao período de 11 a 18/11/13  ( 176.224 passageiros).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</si>
</sst>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8" t="s">
        <v>88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3" ht="21">
      <c r="A2" s="59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0" t="s">
        <v>15</v>
      </c>
      <c r="B4" s="62" t="s">
        <v>119</v>
      </c>
      <c r="C4" s="63"/>
      <c r="D4" s="63"/>
      <c r="E4" s="63"/>
      <c r="F4" s="63"/>
      <c r="G4" s="63"/>
      <c r="H4" s="63"/>
      <c r="I4" s="63"/>
      <c r="J4" s="64"/>
      <c r="K4" s="61" t="s">
        <v>16</v>
      </c>
    </row>
    <row r="5" spans="1:13" ht="38.25">
      <c r="A5" s="60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5" t="s">
        <v>118</v>
      </c>
      <c r="J5" s="65" t="s">
        <v>117</v>
      </c>
      <c r="K5" s="60"/>
    </row>
    <row r="6" spans="1:13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6"/>
      <c r="J6" s="66"/>
      <c r="K6" s="60"/>
    </row>
    <row r="7" spans="1:13" ht="17.25" customHeight="1">
      <c r="A7" s="8" t="s">
        <v>30</v>
      </c>
      <c r="B7" s="9">
        <f t="shared" ref="B7:K7" si="0">+B8+B16+B20+B23</f>
        <v>613123</v>
      </c>
      <c r="C7" s="9">
        <f t="shared" si="0"/>
        <v>770868</v>
      </c>
      <c r="D7" s="9">
        <f t="shared" si="0"/>
        <v>779315</v>
      </c>
      <c r="E7" s="9">
        <f t="shared" si="0"/>
        <v>555904</v>
      </c>
      <c r="F7" s="9">
        <f t="shared" si="0"/>
        <v>791835</v>
      </c>
      <c r="G7" s="9">
        <f t="shared" si="0"/>
        <v>1227677</v>
      </c>
      <c r="H7" s="9">
        <f t="shared" si="0"/>
        <v>581619</v>
      </c>
      <c r="I7" s="9">
        <f t="shared" si="0"/>
        <v>125306</v>
      </c>
      <c r="J7" s="9">
        <f t="shared" si="0"/>
        <v>280508</v>
      </c>
      <c r="K7" s="9">
        <f t="shared" si="0"/>
        <v>5726155</v>
      </c>
      <c r="L7" s="54"/>
    </row>
    <row r="8" spans="1:13" ht="17.25" customHeight="1">
      <c r="A8" s="10" t="s">
        <v>31</v>
      </c>
      <c r="B8" s="11">
        <f>B9+B12</f>
        <v>361242</v>
      </c>
      <c r="C8" s="11">
        <f t="shared" ref="C8:J8" si="1">C9+C12</f>
        <v>468509</v>
      </c>
      <c r="D8" s="11">
        <f t="shared" si="1"/>
        <v>444963</v>
      </c>
      <c r="E8" s="11">
        <f t="shared" si="1"/>
        <v>327474</v>
      </c>
      <c r="F8" s="11">
        <f t="shared" si="1"/>
        <v>443175</v>
      </c>
      <c r="G8" s="11">
        <f t="shared" si="1"/>
        <v>665108</v>
      </c>
      <c r="H8" s="11">
        <f t="shared" si="1"/>
        <v>356454</v>
      </c>
      <c r="I8" s="11">
        <f t="shared" si="1"/>
        <v>67524</v>
      </c>
      <c r="J8" s="11">
        <f t="shared" si="1"/>
        <v>157651</v>
      </c>
      <c r="K8" s="11">
        <f>SUM(B8:J8)</f>
        <v>3292100</v>
      </c>
    </row>
    <row r="9" spans="1:13" ht="17.25" customHeight="1">
      <c r="A9" s="15" t="s">
        <v>17</v>
      </c>
      <c r="B9" s="13">
        <f>+B10+B11</f>
        <v>48473</v>
      </c>
      <c r="C9" s="13">
        <f t="shared" ref="C9:J9" si="2">+C10+C11</f>
        <v>65801</v>
      </c>
      <c r="D9" s="13">
        <f t="shared" si="2"/>
        <v>57965</v>
      </c>
      <c r="E9" s="13">
        <f t="shared" si="2"/>
        <v>43965</v>
      </c>
      <c r="F9" s="13">
        <f t="shared" si="2"/>
        <v>52279</v>
      </c>
      <c r="G9" s="13">
        <f t="shared" si="2"/>
        <v>62267</v>
      </c>
      <c r="H9" s="13">
        <f t="shared" si="2"/>
        <v>58363</v>
      </c>
      <c r="I9" s="13">
        <f t="shared" si="2"/>
        <v>10904</v>
      </c>
      <c r="J9" s="13">
        <f t="shared" si="2"/>
        <v>17989</v>
      </c>
      <c r="K9" s="11">
        <f>SUM(B9:J9)</f>
        <v>418006</v>
      </c>
    </row>
    <row r="10" spans="1:13" ht="17.25" customHeight="1">
      <c r="A10" s="31" t="s">
        <v>18</v>
      </c>
      <c r="B10" s="13">
        <v>48473</v>
      </c>
      <c r="C10" s="13">
        <v>65801</v>
      </c>
      <c r="D10" s="13">
        <v>57965</v>
      </c>
      <c r="E10" s="13">
        <v>43965</v>
      </c>
      <c r="F10" s="13">
        <v>52279</v>
      </c>
      <c r="G10" s="13">
        <v>62267</v>
      </c>
      <c r="H10" s="13">
        <v>58363</v>
      </c>
      <c r="I10" s="13">
        <v>10904</v>
      </c>
      <c r="J10" s="13">
        <v>17989</v>
      </c>
      <c r="K10" s="11">
        <f>SUM(B10:J10)</f>
        <v>418006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312769</v>
      </c>
      <c r="C12" s="17">
        <f t="shared" si="3"/>
        <v>402708</v>
      </c>
      <c r="D12" s="17">
        <f t="shared" si="3"/>
        <v>386998</v>
      </c>
      <c r="E12" s="17">
        <f t="shared" si="3"/>
        <v>283509</v>
      </c>
      <c r="F12" s="17">
        <f t="shared" si="3"/>
        <v>390896</v>
      </c>
      <c r="G12" s="17">
        <f t="shared" si="3"/>
        <v>602841</v>
      </c>
      <c r="H12" s="17">
        <f t="shared" si="3"/>
        <v>298091</v>
      </c>
      <c r="I12" s="17">
        <f t="shared" si="3"/>
        <v>56620</v>
      </c>
      <c r="J12" s="17">
        <f t="shared" si="3"/>
        <v>139662</v>
      </c>
      <c r="K12" s="11">
        <f t="shared" ref="K12:K23" si="4">SUM(B12:J12)</f>
        <v>2874094</v>
      </c>
    </row>
    <row r="13" spans="1:13" ht="17.25" customHeight="1">
      <c r="A13" s="14" t="s">
        <v>20</v>
      </c>
      <c r="B13" s="13">
        <v>137108</v>
      </c>
      <c r="C13" s="13">
        <v>189119</v>
      </c>
      <c r="D13" s="13">
        <v>187891</v>
      </c>
      <c r="E13" s="13">
        <v>134602</v>
      </c>
      <c r="F13" s="13">
        <v>184980</v>
      </c>
      <c r="G13" s="13">
        <v>277995</v>
      </c>
      <c r="H13" s="13">
        <v>130860</v>
      </c>
      <c r="I13" s="13">
        <v>28997</v>
      </c>
      <c r="J13" s="13">
        <v>67675</v>
      </c>
      <c r="K13" s="11">
        <f t="shared" si="4"/>
        <v>1339227</v>
      </c>
      <c r="L13" s="54"/>
      <c r="M13" s="55"/>
    </row>
    <row r="14" spans="1:13" ht="17.25" customHeight="1">
      <c r="A14" s="14" t="s">
        <v>21</v>
      </c>
      <c r="B14" s="13">
        <v>125838</v>
      </c>
      <c r="C14" s="13">
        <v>144794</v>
      </c>
      <c r="D14" s="13">
        <v>137473</v>
      </c>
      <c r="E14" s="13">
        <v>108375</v>
      </c>
      <c r="F14" s="13">
        <v>148016</v>
      </c>
      <c r="G14" s="13">
        <v>249016</v>
      </c>
      <c r="H14" s="13">
        <v>120976</v>
      </c>
      <c r="I14" s="13">
        <v>18005</v>
      </c>
      <c r="J14" s="13">
        <v>50231</v>
      </c>
      <c r="K14" s="11">
        <f t="shared" si="4"/>
        <v>1102724</v>
      </c>
      <c r="L14" s="54"/>
    </row>
    <row r="15" spans="1:13" ht="17.25" customHeight="1">
      <c r="A15" s="14" t="s">
        <v>22</v>
      </c>
      <c r="B15" s="13">
        <v>49823</v>
      </c>
      <c r="C15" s="13">
        <v>68795</v>
      </c>
      <c r="D15" s="13">
        <v>61634</v>
      </c>
      <c r="E15" s="13">
        <v>40532</v>
      </c>
      <c r="F15" s="13">
        <v>57900</v>
      </c>
      <c r="G15" s="13">
        <v>75830</v>
      </c>
      <c r="H15" s="13">
        <v>46255</v>
      </c>
      <c r="I15" s="13">
        <v>9618</v>
      </c>
      <c r="J15" s="13">
        <v>21756</v>
      </c>
      <c r="K15" s="11">
        <f t="shared" si="4"/>
        <v>432143</v>
      </c>
    </row>
    <row r="16" spans="1:13" ht="17.25" customHeight="1">
      <c r="A16" s="16" t="s">
        <v>23</v>
      </c>
      <c r="B16" s="11">
        <f>+B17+B18+B19</f>
        <v>210511</v>
      </c>
      <c r="C16" s="11">
        <f t="shared" ref="C16:J16" si="5">+C17+C18+C19</f>
        <v>237272</v>
      </c>
      <c r="D16" s="11">
        <f t="shared" si="5"/>
        <v>258395</v>
      </c>
      <c r="E16" s="11">
        <f t="shared" si="5"/>
        <v>180249</v>
      </c>
      <c r="F16" s="11">
        <f t="shared" si="5"/>
        <v>288111</v>
      </c>
      <c r="G16" s="11">
        <f t="shared" si="5"/>
        <v>496188</v>
      </c>
      <c r="H16" s="11">
        <f t="shared" si="5"/>
        <v>183135</v>
      </c>
      <c r="I16" s="11">
        <f t="shared" si="5"/>
        <v>43497</v>
      </c>
      <c r="J16" s="11">
        <f t="shared" si="5"/>
        <v>90746</v>
      </c>
      <c r="K16" s="11">
        <f t="shared" si="4"/>
        <v>1988104</v>
      </c>
    </row>
    <row r="17" spans="1:12" ht="17.25" customHeight="1">
      <c r="A17" s="12" t="s">
        <v>24</v>
      </c>
      <c r="B17" s="13">
        <v>107610</v>
      </c>
      <c r="C17" s="13">
        <v>134081</v>
      </c>
      <c r="D17" s="13">
        <v>147394</v>
      </c>
      <c r="E17" s="13">
        <v>101005</v>
      </c>
      <c r="F17" s="13">
        <v>158619</v>
      </c>
      <c r="G17" s="13">
        <v>260145</v>
      </c>
      <c r="H17" s="13">
        <v>100601</v>
      </c>
      <c r="I17" s="13">
        <v>25475</v>
      </c>
      <c r="J17" s="13">
        <v>50444</v>
      </c>
      <c r="K17" s="11">
        <f t="shared" si="4"/>
        <v>1085374</v>
      </c>
      <c r="L17" s="54"/>
    </row>
    <row r="18" spans="1:12" ht="17.25" customHeight="1">
      <c r="A18" s="12" t="s">
        <v>25</v>
      </c>
      <c r="B18" s="13">
        <v>74242</v>
      </c>
      <c r="C18" s="13">
        <v>70406</v>
      </c>
      <c r="D18" s="13">
        <v>77023</v>
      </c>
      <c r="E18" s="13">
        <v>58586</v>
      </c>
      <c r="F18" s="13">
        <v>94616</v>
      </c>
      <c r="G18" s="13">
        <v>182682</v>
      </c>
      <c r="H18" s="13">
        <v>60386</v>
      </c>
      <c r="I18" s="13">
        <v>12193</v>
      </c>
      <c r="J18" s="13">
        <v>27878</v>
      </c>
      <c r="K18" s="11">
        <f t="shared" si="4"/>
        <v>658012</v>
      </c>
      <c r="L18" s="54"/>
    </row>
    <row r="19" spans="1:12" ht="17.25" customHeight="1">
      <c r="A19" s="12" t="s">
        <v>26</v>
      </c>
      <c r="B19" s="13">
        <v>28659</v>
      </c>
      <c r="C19" s="13">
        <v>32785</v>
      </c>
      <c r="D19" s="13">
        <v>33978</v>
      </c>
      <c r="E19" s="13">
        <v>20658</v>
      </c>
      <c r="F19" s="13">
        <v>34876</v>
      </c>
      <c r="G19" s="13">
        <v>53361</v>
      </c>
      <c r="H19" s="13">
        <v>22148</v>
      </c>
      <c r="I19" s="13">
        <v>5829</v>
      </c>
      <c r="J19" s="13">
        <v>12424</v>
      </c>
      <c r="K19" s="11">
        <f t="shared" si="4"/>
        <v>244718</v>
      </c>
    </row>
    <row r="20" spans="1:12" ht="17.25" customHeight="1">
      <c r="A20" s="16" t="s">
        <v>27</v>
      </c>
      <c r="B20" s="13">
        <v>41370</v>
      </c>
      <c r="C20" s="13">
        <v>65087</v>
      </c>
      <c r="D20" s="13">
        <v>75957</v>
      </c>
      <c r="E20" s="13">
        <v>48181</v>
      </c>
      <c r="F20" s="13">
        <v>60549</v>
      </c>
      <c r="G20" s="13">
        <v>66381</v>
      </c>
      <c r="H20" s="13">
        <v>34251</v>
      </c>
      <c r="I20" s="13">
        <v>14285</v>
      </c>
      <c r="J20" s="13">
        <v>32111</v>
      </c>
      <c r="K20" s="11">
        <f t="shared" si="4"/>
        <v>438172</v>
      </c>
    </row>
    <row r="21" spans="1:12" ht="17.25" customHeight="1">
      <c r="A21" s="12" t="s">
        <v>28</v>
      </c>
      <c r="B21" s="13">
        <v>26477</v>
      </c>
      <c r="C21" s="13">
        <v>41656</v>
      </c>
      <c r="D21" s="13">
        <v>48612</v>
      </c>
      <c r="E21" s="13">
        <v>30836</v>
      </c>
      <c r="F21" s="13">
        <v>38751</v>
      </c>
      <c r="G21" s="13">
        <v>42484</v>
      </c>
      <c r="H21" s="13">
        <v>21921</v>
      </c>
      <c r="I21" s="13">
        <v>9142</v>
      </c>
      <c r="J21" s="13">
        <v>20551</v>
      </c>
      <c r="K21" s="11">
        <f t="shared" si="4"/>
        <v>280430</v>
      </c>
      <c r="L21" s="54"/>
    </row>
    <row r="22" spans="1:12" ht="17.25" customHeight="1">
      <c r="A22" s="12" t="s">
        <v>29</v>
      </c>
      <c r="B22" s="13">
        <v>14893</v>
      </c>
      <c r="C22" s="13">
        <v>23431</v>
      </c>
      <c r="D22" s="13">
        <v>27345</v>
      </c>
      <c r="E22" s="13">
        <v>17345</v>
      </c>
      <c r="F22" s="13">
        <v>21798</v>
      </c>
      <c r="G22" s="13">
        <v>23897</v>
      </c>
      <c r="H22" s="13">
        <v>12330</v>
      </c>
      <c r="I22" s="13">
        <v>5143</v>
      </c>
      <c r="J22" s="13">
        <v>11560</v>
      </c>
      <c r="K22" s="11">
        <f t="shared" si="4"/>
        <v>157742</v>
      </c>
      <c r="L22" s="54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7779</v>
      </c>
      <c r="I23" s="11">
        <v>0</v>
      </c>
      <c r="J23" s="11">
        <v>0</v>
      </c>
      <c r="K23" s="11">
        <f t="shared" si="4"/>
        <v>7779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7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9402.86</v>
      </c>
      <c r="I31" s="20">
        <v>0</v>
      </c>
      <c r="J31" s="20">
        <v>0</v>
      </c>
      <c r="K31" s="24">
        <f>SUM(B31:J31)</f>
        <v>9402.86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1407239.55</v>
      </c>
      <c r="C43" s="23">
        <f t="shared" ref="C43:H43" si="8">+C44+C52</f>
        <v>2016909.62</v>
      </c>
      <c r="D43" s="23">
        <f t="shared" si="8"/>
        <v>2145921.4900000002</v>
      </c>
      <c r="E43" s="23">
        <f t="shared" si="8"/>
        <v>1318811.67</v>
      </c>
      <c r="F43" s="23">
        <f t="shared" si="8"/>
        <v>1924372.8599999999</v>
      </c>
      <c r="G43" s="23">
        <f t="shared" si="8"/>
        <v>2567771.9</v>
      </c>
      <c r="H43" s="23">
        <f t="shared" si="8"/>
        <v>1339332.2600000002</v>
      </c>
      <c r="I43" s="23">
        <f>+I44+I52</f>
        <v>494958.7</v>
      </c>
      <c r="J43" s="23">
        <f>+J44+J52</f>
        <v>712745.08</v>
      </c>
      <c r="K43" s="23">
        <f>SUM(B43:J43)</f>
        <v>13928063.129999999</v>
      </c>
    </row>
    <row r="44" spans="1:11" ht="17.25" customHeight="1">
      <c r="A44" s="16" t="s">
        <v>49</v>
      </c>
      <c r="B44" s="24">
        <f>SUM(B45:B51)</f>
        <v>1392341.02</v>
      </c>
      <c r="C44" s="24">
        <f t="shared" ref="C44:H44" si="9">SUM(C45:C51)</f>
        <v>1996659.36</v>
      </c>
      <c r="D44" s="24">
        <f t="shared" si="9"/>
        <v>2125581.66</v>
      </c>
      <c r="E44" s="24">
        <f t="shared" si="9"/>
        <v>1299536.78</v>
      </c>
      <c r="F44" s="24">
        <f t="shared" si="9"/>
        <v>1906421.95</v>
      </c>
      <c r="G44" s="24">
        <f t="shared" si="9"/>
        <v>2542641.83</v>
      </c>
      <c r="H44" s="24">
        <f t="shared" si="9"/>
        <v>1326071.9500000002</v>
      </c>
      <c r="I44" s="24">
        <f>SUM(I45:I51)</f>
        <v>494958.7</v>
      </c>
      <c r="J44" s="24">
        <f>SUM(J45:J51)</f>
        <v>701129.75</v>
      </c>
      <c r="K44" s="24">
        <f t="shared" ref="K44:K52" si="10">SUM(B44:J44)</f>
        <v>13785343</v>
      </c>
    </row>
    <row r="45" spans="1:11" ht="17.25" customHeight="1">
      <c r="A45" s="36" t="s">
        <v>50</v>
      </c>
      <c r="B45" s="24">
        <f t="shared" ref="B45:H45" si="11">ROUND(B26*B7,2)</f>
        <v>1392341.02</v>
      </c>
      <c r="C45" s="24">
        <f t="shared" si="11"/>
        <v>1992231.26</v>
      </c>
      <c r="D45" s="24">
        <f t="shared" si="11"/>
        <v>2125581.66</v>
      </c>
      <c r="E45" s="24">
        <f t="shared" si="11"/>
        <v>1299536.78</v>
      </c>
      <c r="F45" s="24">
        <f t="shared" si="11"/>
        <v>1906421.95</v>
      </c>
      <c r="G45" s="24">
        <f t="shared" si="11"/>
        <v>2542641.83</v>
      </c>
      <c r="H45" s="24">
        <f t="shared" si="11"/>
        <v>1316669.0900000001</v>
      </c>
      <c r="I45" s="24">
        <f>ROUND(I26*I7,2)</f>
        <v>494958.7</v>
      </c>
      <c r="J45" s="24">
        <f>ROUND(J26*J7,2)</f>
        <v>701129.75</v>
      </c>
      <c r="K45" s="24">
        <f t="shared" si="10"/>
        <v>13771512.039999999</v>
      </c>
    </row>
    <row r="46" spans="1:11" ht="17.25" customHeight="1">
      <c r="A46" s="36" t="s">
        <v>51</v>
      </c>
      <c r="B46" s="20">
        <v>0</v>
      </c>
      <c r="C46" s="24">
        <f>ROUND(C27*C7,2)</f>
        <v>4428.1000000000004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4428.1000000000004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9402.86</v>
      </c>
      <c r="I49" s="33">
        <f>+I31</f>
        <v>0</v>
      </c>
      <c r="J49" s="33">
        <f>+J31</f>
        <v>0</v>
      </c>
      <c r="K49" s="24">
        <f t="shared" si="10"/>
        <v>9402.86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14898.53</v>
      </c>
      <c r="C52" s="38">
        <v>20250.259999999998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20">
        <v>0</v>
      </c>
      <c r="J52" s="38">
        <v>11615.33</v>
      </c>
      <c r="K52" s="38">
        <f t="shared" si="10"/>
        <v>142720.13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-497870.02</v>
      </c>
      <c r="C56" s="37">
        <f t="shared" si="12"/>
        <v>-245836.61</v>
      </c>
      <c r="D56" s="37">
        <f t="shared" si="12"/>
        <v>-156142.31</v>
      </c>
      <c r="E56" s="37">
        <f t="shared" si="12"/>
        <v>-497439.23</v>
      </c>
      <c r="F56" s="37">
        <f t="shared" si="12"/>
        <v>-523054.68000000005</v>
      </c>
      <c r="G56" s="37">
        <f t="shared" si="12"/>
        <v>-338333.18000000005</v>
      </c>
      <c r="H56" s="37">
        <f t="shared" si="12"/>
        <v>-179402.8</v>
      </c>
      <c r="I56" s="37">
        <f t="shared" si="12"/>
        <v>-92371.09</v>
      </c>
      <c r="J56" s="37">
        <f t="shared" si="12"/>
        <v>-65119.33</v>
      </c>
      <c r="K56" s="37">
        <f>SUM(B56:J56)</f>
        <v>-2595569.25</v>
      </c>
    </row>
    <row r="57" spans="1:11" ht="18.75" customHeight="1">
      <c r="A57" s="16" t="s">
        <v>84</v>
      </c>
      <c r="B57" s="37">
        <f t="shared" ref="B57:J57" si="13">B58+B59+B60+B61+B62+B63</f>
        <v>-484655.56</v>
      </c>
      <c r="C57" s="37">
        <f t="shared" si="13"/>
        <v>-202861.57</v>
      </c>
      <c r="D57" s="37">
        <f t="shared" si="13"/>
        <v>-270188.19</v>
      </c>
      <c r="E57" s="37">
        <f t="shared" si="13"/>
        <v>-444797.1</v>
      </c>
      <c r="F57" s="37">
        <f t="shared" si="13"/>
        <v>-478312.75</v>
      </c>
      <c r="G57" s="37">
        <f t="shared" si="13"/>
        <v>-410684.44</v>
      </c>
      <c r="H57" s="37">
        <f t="shared" si="13"/>
        <v>-175089</v>
      </c>
      <c r="I57" s="37">
        <f t="shared" si="13"/>
        <v>-32712</v>
      </c>
      <c r="J57" s="37">
        <f t="shared" si="13"/>
        <v>-53967</v>
      </c>
      <c r="K57" s="37">
        <f t="shared" ref="K57:K90" si="14">SUM(B57:J57)</f>
        <v>-2553267.61</v>
      </c>
    </row>
    <row r="58" spans="1:11" ht="18.75" customHeight="1">
      <c r="A58" s="12" t="s">
        <v>85</v>
      </c>
      <c r="B58" s="37">
        <f>-ROUND(B9*$D$3,2)</f>
        <v>-145419</v>
      </c>
      <c r="C58" s="37">
        <f t="shared" ref="C58:J58" si="15">-ROUND(C9*$D$3,2)</f>
        <v>-197403</v>
      </c>
      <c r="D58" s="37">
        <f t="shared" si="15"/>
        <v>-173895</v>
      </c>
      <c r="E58" s="37">
        <f t="shared" si="15"/>
        <v>-131895</v>
      </c>
      <c r="F58" s="37">
        <f t="shared" si="15"/>
        <v>-156837</v>
      </c>
      <c r="G58" s="37">
        <f t="shared" si="15"/>
        <v>-186801</v>
      </c>
      <c r="H58" s="37">
        <f t="shared" si="15"/>
        <v>-175089</v>
      </c>
      <c r="I58" s="37">
        <f t="shared" si="15"/>
        <v>-32712</v>
      </c>
      <c r="J58" s="37">
        <f t="shared" si="15"/>
        <v>-53967</v>
      </c>
      <c r="K58" s="37">
        <f t="shared" si="14"/>
        <v>-1254018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48">
        <v>-429</v>
      </c>
      <c r="C60" s="48">
        <v>0</v>
      </c>
      <c r="D60" s="48">
        <v>-120</v>
      </c>
      <c r="E60" s="48">
        <v>-60</v>
      </c>
      <c r="F60" s="48">
        <v>-120</v>
      </c>
      <c r="G60" s="48">
        <v>-90</v>
      </c>
      <c r="H60" s="20">
        <v>0</v>
      </c>
      <c r="I60" s="20">
        <v>0</v>
      </c>
      <c r="J60" s="20">
        <v>0</v>
      </c>
      <c r="K60" s="37">
        <f t="shared" si="14"/>
        <v>-819</v>
      </c>
    </row>
    <row r="61" spans="1:11" ht="18.75" customHeight="1">
      <c r="A61" s="12" t="s">
        <v>61</v>
      </c>
      <c r="B61" s="48">
        <v>-180</v>
      </c>
      <c r="C61" s="48">
        <v>-99</v>
      </c>
      <c r="D61" s="48">
        <v>-129</v>
      </c>
      <c r="E61" s="48">
        <v>-30</v>
      </c>
      <c r="F61" s="48">
        <v>-60</v>
      </c>
      <c r="G61" s="48">
        <v>-30</v>
      </c>
      <c r="H61" s="20">
        <v>0</v>
      </c>
      <c r="I61" s="20">
        <v>0</v>
      </c>
      <c r="J61" s="20">
        <v>0</v>
      </c>
      <c r="K61" s="37">
        <f t="shared" si="14"/>
        <v>-528</v>
      </c>
    </row>
    <row r="62" spans="1:11" ht="18.75" customHeight="1">
      <c r="A62" s="12" t="s">
        <v>62</v>
      </c>
      <c r="B62" s="48">
        <v>-338627.56</v>
      </c>
      <c r="C62" s="48">
        <v>-5359.57</v>
      </c>
      <c r="D62" s="48">
        <v>-96044.19</v>
      </c>
      <c r="E62" s="48">
        <v>-312812.09999999998</v>
      </c>
      <c r="F62" s="48">
        <v>-321295.75</v>
      </c>
      <c r="G62" s="48">
        <v>-223763.44</v>
      </c>
      <c r="H62" s="20">
        <v>0</v>
      </c>
      <c r="I62" s="20">
        <v>0</v>
      </c>
      <c r="J62" s="20">
        <v>0</v>
      </c>
      <c r="K62" s="37">
        <f t="shared" si="14"/>
        <v>-1297902.6099999999</v>
      </c>
    </row>
    <row r="63" spans="1:11" ht="18.75" customHeight="1">
      <c r="A63" s="12" t="s">
        <v>63</v>
      </c>
      <c r="B63" s="48">
        <v>0</v>
      </c>
      <c r="C63" s="48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8">
        <f t="shared" ref="B64:H64" si="16">SUM(B65:B86)</f>
        <v>-17214.22</v>
      </c>
      <c r="C64" s="48">
        <f t="shared" si="16"/>
        <v>-55531.71</v>
      </c>
      <c r="D64" s="48">
        <f t="shared" si="16"/>
        <v>-51717.36</v>
      </c>
      <c r="E64" s="48">
        <f t="shared" si="16"/>
        <v>-59146.559999999998</v>
      </c>
      <c r="F64" s="48">
        <f t="shared" si="16"/>
        <v>-76902.41</v>
      </c>
      <c r="G64" s="48">
        <f t="shared" si="16"/>
        <v>-81908.02</v>
      </c>
      <c r="H64" s="48">
        <f t="shared" si="16"/>
        <v>-15550</v>
      </c>
      <c r="I64" s="48">
        <v>-59659.09</v>
      </c>
      <c r="J64" s="48">
        <v>-11152.33</v>
      </c>
      <c r="K64" s="37">
        <f t="shared" si="14"/>
        <v>-428781.7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48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8">
        <v>-40000</v>
      </c>
      <c r="J68" s="20">
        <v>0</v>
      </c>
      <c r="K68" s="49">
        <f t="shared" si="14"/>
        <v>-40000</v>
      </c>
    </row>
    <row r="69" spans="1:11" ht="18.75" customHeight="1">
      <c r="A69" s="36" t="s">
        <v>68</v>
      </c>
      <c r="B69" s="37">
        <v>-15594.22</v>
      </c>
      <c r="C69" s="37">
        <v>-22637.8</v>
      </c>
      <c r="D69" s="37">
        <v>-21400.42</v>
      </c>
      <c r="E69" s="37">
        <v>-15007.26</v>
      </c>
      <c r="F69" s="37">
        <v>-20623.080000000002</v>
      </c>
      <c r="G69" s="37">
        <v>-31426.41</v>
      </c>
      <c r="H69" s="37">
        <v>-15388</v>
      </c>
      <c r="I69" s="37">
        <v>-5409.59</v>
      </c>
      <c r="J69" s="37">
        <v>-11152.33</v>
      </c>
      <c r="K69" s="49">
        <f t="shared" si="14"/>
        <v>-158639.10999999999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37">
        <v>-1620</v>
      </c>
      <c r="C72" s="37">
        <v>-32691</v>
      </c>
      <c r="D72" s="37">
        <v>-29190</v>
      </c>
      <c r="E72" s="37">
        <v>-42656</v>
      </c>
      <c r="F72" s="37">
        <v>-55886</v>
      </c>
      <c r="G72" s="37">
        <v>-50458</v>
      </c>
      <c r="H72" s="37">
        <v>-162</v>
      </c>
      <c r="I72" s="37">
        <v>-12400</v>
      </c>
      <c r="J72" s="20">
        <v>0</v>
      </c>
      <c r="K72" s="49">
        <f t="shared" si="14"/>
        <v>-225063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121</v>
      </c>
      <c r="B88" s="49">
        <v>3999.76</v>
      </c>
      <c r="C88" s="49">
        <v>12556.67</v>
      </c>
      <c r="D88" s="49">
        <v>165763.24</v>
      </c>
      <c r="E88" s="49">
        <v>6504.43</v>
      </c>
      <c r="F88" s="49">
        <v>32160.48</v>
      </c>
      <c r="G88" s="49">
        <v>154259.28</v>
      </c>
      <c r="H88" s="49">
        <v>11236.2</v>
      </c>
      <c r="I88" s="20">
        <v>0</v>
      </c>
      <c r="J88" s="20">
        <v>0</v>
      </c>
      <c r="K88" s="49">
        <f t="shared" si="14"/>
        <v>386480.06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909369.53</v>
      </c>
      <c r="C91" s="25">
        <f t="shared" si="17"/>
        <v>1771073.01</v>
      </c>
      <c r="D91" s="25">
        <f t="shared" si="17"/>
        <v>1989779.1800000002</v>
      </c>
      <c r="E91" s="25">
        <f t="shared" si="17"/>
        <v>821372.44000000018</v>
      </c>
      <c r="F91" s="25">
        <f t="shared" si="17"/>
        <v>1401318.18</v>
      </c>
      <c r="G91" s="25">
        <f t="shared" si="17"/>
        <v>2229438.7199999997</v>
      </c>
      <c r="H91" s="25">
        <f t="shared" si="17"/>
        <v>1159929.4600000002</v>
      </c>
      <c r="I91" s="25">
        <f>+I92+I93</f>
        <v>402587.61</v>
      </c>
      <c r="J91" s="25">
        <f>+J92+J93</f>
        <v>647625.75</v>
      </c>
      <c r="K91" s="49">
        <f>SUM(B91:J91)</f>
        <v>11332493.880000001</v>
      </c>
      <c r="L91" s="56"/>
    </row>
    <row r="92" spans="1:12" ht="18.75" customHeight="1">
      <c r="A92" s="16" t="s">
        <v>92</v>
      </c>
      <c r="B92" s="25">
        <f t="shared" ref="B92:H92" si="18">+B44+B57+B64+B88</f>
        <v>894471</v>
      </c>
      <c r="C92" s="25">
        <f t="shared" si="18"/>
        <v>1750822.75</v>
      </c>
      <c r="D92" s="25">
        <f t="shared" si="18"/>
        <v>1969439.35</v>
      </c>
      <c r="E92" s="25">
        <f t="shared" si="18"/>
        <v>802097.55000000016</v>
      </c>
      <c r="F92" s="25">
        <f t="shared" si="18"/>
        <v>1383367.27</v>
      </c>
      <c r="G92" s="25">
        <f t="shared" si="18"/>
        <v>2204308.65</v>
      </c>
      <c r="H92" s="25">
        <f t="shared" si="18"/>
        <v>1146669.1500000001</v>
      </c>
      <c r="I92" s="25">
        <f>+I44+I57+I64+I88</f>
        <v>402587.61</v>
      </c>
      <c r="J92" s="25">
        <f>+J44+J57+J64+J88</f>
        <v>636010.42000000004</v>
      </c>
      <c r="K92" s="49">
        <f>SUM(B92:J92)</f>
        <v>11189773.75</v>
      </c>
      <c r="L92" s="56"/>
    </row>
    <row r="93" spans="1:12" ht="18.75" customHeight="1">
      <c r="A93" s="16" t="s">
        <v>96</v>
      </c>
      <c r="B93" s="25">
        <f t="shared" ref="B93:H93" si="19">IF(+B52+B89+B94&lt;0,0,(B52+B89+B94))</f>
        <v>14898.53</v>
      </c>
      <c r="C93" s="25">
        <f t="shared" si="19"/>
        <v>20250.259999999998</v>
      </c>
      <c r="D93" s="25">
        <f t="shared" si="19"/>
        <v>20339.830000000002</v>
      </c>
      <c r="E93" s="25">
        <f t="shared" si="19"/>
        <v>19274.89</v>
      </c>
      <c r="F93" s="25">
        <f t="shared" si="19"/>
        <v>17950.91</v>
      </c>
      <c r="G93" s="25">
        <f t="shared" si="19"/>
        <v>25130.07</v>
      </c>
      <c r="H93" s="25">
        <f t="shared" si="19"/>
        <v>13260.31</v>
      </c>
      <c r="I93" s="20">
        <f>IF(+I52+I89+I94&lt;0,0,(I52+I89+I94))</f>
        <v>0</v>
      </c>
      <c r="J93" s="25">
        <f>IF(+J52+J89+J94&lt;0,0,(J52+J89+J94))</f>
        <v>11615.33</v>
      </c>
      <c r="K93" s="49">
        <f>SUM(B93:J93)</f>
        <v>142720.13</v>
      </c>
      <c r="L93" s="56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7"/>
    </row>
    <row r="98" spans="1:11" ht="18.75" customHeight="1">
      <c r="A98" s="8"/>
      <c r="B98" s="46">
        <v>0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/>
      <c r="J98" s="46"/>
      <c r="K98" s="46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2">
        <f>SUM(K100:K117)</f>
        <v>11332493.890000001</v>
      </c>
    </row>
    <row r="100" spans="1:11" ht="18.75" customHeight="1">
      <c r="A100" s="27" t="s">
        <v>80</v>
      </c>
      <c r="B100" s="28">
        <v>114628.02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2">
        <f>SUM(B100:J100)</f>
        <v>114628.02</v>
      </c>
    </row>
    <row r="101" spans="1:11" ht="18.75" customHeight="1">
      <c r="A101" s="27" t="s">
        <v>81</v>
      </c>
      <c r="B101" s="28">
        <v>794741.51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2">
        <f t="shared" ref="K101:K117" si="20">SUM(B101:J101)</f>
        <v>794741.51</v>
      </c>
    </row>
    <row r="102" spans="1:11" ht="18.75" customHeight="1">
      <c r="A102" s="27" t="s">
        <v>82</v>
      </c>
      <c r="B102" s="41">
        <v>0</v>
      </c>
      <c r="C102" s="28">
        <f>+C91</f>
        <v>1771073.01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2">
        <f t="shared" si="20"/>
        <v>1771073.01</v>
      </c>
    </row>
    <row r="103" spans="1:11" ht="18.75" customHeight="1">
      <c r="A103" s="27" t="s">
        <v>83</v>
      </c>
      <c r="B103" s="41">
        <v>0</v>
      </c>
      <c r="C103" s="41">
        <v>0</v>
      </c>
      <c r="D103" s="28">
        <f>+D91</f>
        <v>1989779.1800000002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2">
        <f t="shared" si="20"/>
        <v>1989779.1800000002</v>
      </c>
    </row>
    <row r="104" spans="1:11" ht="18.75" customHeight="1">
      <c r="A104" s="27" t="s">
        <v>103</v>
      </c>
      <c r="B104" s="41">
        <v>0</v>
      </c>
      <c r="C104" s="41">
        <v>0</v>
      </c>
      <c r="D104" s="41">
        <v>0</v>
      </c>
      <c r="E104" s="28">
        <f>+E91</f>
        <v>821372.44000000018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2">
        <f t="shared" si="20"/>
        <v>821372.44000000018</v>
      </c>
    </row>
    <row r="105" spans="1:11" ht="18.75" customHeight="1">
      <c r="A105" s="27" t="s">
        <v>104</v>
      </c>
      <c r="B105" s="41">
        <v>0</v>
      </c>
      <c r="C105" s="41">
        <v>0</v>
      </c>
      <c r="D105" s="41">
        <v>0</v>
      </c>
      <c r="E105" s="41">
        <v>0</v>
      </c>
      <c r="F105" s="28">
        <v>191542.45</v>
      </c>
      <c r="G105" s="41">
        <v>0</v>
      </c>
      <c r="H105" s="41">
        <v>0</v>
      </c>
      <c r="I105" s="41">
        <v>0</v>
      </c>
      <c r="J105" s="41">
        <v>0</v>
      </c>
      <c r="K105" s="42">
        <f t="shared" si="20"/>
        <v>191542.45</v>
      </c>
    </row>
    <row r="106" spans="1:11" ht="18.75" customHeight="1">
      <c r="A106" s="27" t="s">
        <v>105</v>
      </c>
      <c r="B106" s="41">
        <v>0</v>
      </c>
      <c r="C106" s="41">
        <v>0</v>
      </c>
      <c r="D106" s="41">
        <v>0</v>
      </c>
      <c r="E106" s="41">
        <v>0</v>
      </c>
      <c r="F106" s="28">
        <v>263212.23</v>
      </c>
      <c r="G106" s="41">
        <v>0</v>
      </c>
      <c r="H106" s="41">
        <v>0</v>
      </c>
      <c r="I106" s="41">
        <v>0</v>
      </c>
      <c r="J106" s="41">
        <v>0</v>
      </c>
      <c r="K106" s="42">
        <f t="shared" si="20"/>
        <v>263212.23</v>
      </c>
    </row>
    <row r="107" spans="1:11" ht="18.75" customHeight="1">
      <c r="A107" s="27" t="s">
        <v>106</v>
      </c>
      <c r="B107" s="41">
        <v>0</v>
      </c>
      <c r="C107" s="41">
        <v>0</v>
      </c>
      <c r="D107" s="41">
        <v>0</v>
      </c>
      <c r="E107" s="41">
        <v>0</v>
      </c>
      <c r="F107" s="28">
        <v>411696.88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si="20"/>
        <v>411696.88</v>
      </c>
    </row>
    <row r="108" spans="1:11" ht="18.75" customHeight="1">
      <c r="A108" s="27" t="s">
        <v>107</v>
      </c>
      <c r="B108" s="41">
        <v>0</v>
      </c>
      <c r="C108" s="41">
        <v>0</v>
      </c>
      <c r="D108" s="41">
        <v>0</v>
      </c>
      <c r="E108" s="41">
        <v>0</v>
      </c>
      <c r="F108" s="28">
        <v>534866.62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0"/>
        <v>534866.62</v>
      </c>
    </row>
    <row r="109" spans="1:11" ht="18.75" customHeight="1">
      <c r="A109" s="27" t="s">
        <v>108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28">
        <v>738252.48</v>
      </c>
      <c r="H109" s="41">
        <v>0</v>
      </c>
      <c r="I109" s="41">
        <v>0</v>
      </c>
      <c r="J109" s="41">
        <v>0</v>
      </c>
      <c r="K109" s="42">
        <f t="shared" si="20"/>
        <v>738252.48</v>
      </c>
    </row>
    <row r="110" spans="1:11" ht="18.75" customHeight="1">
      <c r="A110" s="27" t="s">
        <v>109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  <c r="G110" s="28">
        <v>51919.87</v>
      </c>
      <c r="H110" s="41">
        <v>0</v>
      </c>
      <c r="I110" s="41">
        <v>0</v>
      </c>
      <c r="J110" s="41">
        <v>0</v>
      </c>
      <c r="K110" s="42">
        <f t="shared" si="20"/>
        <v>51919.87</v>
      </c>
    </row>
    <row r="111" spans="1:11" ht="18.75" customHeight="1">
      <c r="A111" s="27" t="s">
        <v>110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28">
        <v>335084.86</v>
      </c>
      <c r="H111" s="41">
        <v>0</v>
      </c>
      <c r="I111" s="41">
        <v>0</v>
      </c>
      <c r="J111" s="41">
        <v>0</v>
      </c>
      <c r="K111" s="42">
        <f t="shared" si="20"/>
        <v>335084.86</v>
      </c>
    </row>
    <row r="112" spans="1:11" ht="18.75" customHeight="1">
      <c r="A112" s="27" t="s">
        <v>111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  <c r="G112" s="28">
        <v>305105.69</v>
      </c>
      <c r="H112" s="41">
        <v>0</v>
      </c>
      <c r="I112" s="41">
        <v>0</v>
      </c>
      <c r="J112" s="41">
        <v>0</v>
      </c>
      <c r="K112" s="42">
        <f t="shared" si="20"/>
        <v>305105.69</v>
      </c>
    </row>
    <row r="113" spans="1:11" ht="18.75" customHeight="1">
      <c r="A113" s="27" t="s">
        <v>112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  <c r="G113" s="28">
        <v>799075.83</v>
      </c>
      <c r="H113" s="41">
        <v>0</v>
      </c>
      <c r="I113" s="41">
        <v>0</v>
      </c>
      <c r="J113" s="41">
        <v>0</v>
      </c>
      <c r="K113" s="42">
        <f t="shared" si="20"/>
        <v>799075.83</v>
      </c>
    </row>
    <row r="114" spans="1:11" ht="18.75" customHeight="1">
      <c r="A114" s="27" t="s">
        <v>113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28">
        <v>423195.54</v>
      </c>
      <c r="I114" s="41">
        <v>0</v>
      </c>
      <c r="J114" s="41">
        <v>0</v>
      </c>
      <c r="K114" s="42">
        <f t="shared" si="20"/>
        <v>423195.54</v>
      </c>
    </row>
    <row r="115" spans="1:11" ht="18.75" customHeight="1">
      <c r="A115" s="27" t="s">
        <v>114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28">
        <v>736733.92</v>
      </c>
      <c r="I115" s="41">
        <v>0</v>
      </c>
      <c r="J115" s="41">
        <v>0</v>
      </c>
      <c r="K115" s="42">
        <f t="shared" si="20"/>
        <v>736733.92</v>
      </c>
    </row>
    <row r="116" spans="1:11" ht="18.75" customHeight="1">
      <c r="A116" s="27" t="s">
        <v>115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28">
        <v>402587.61</v>
      </c>
      <c r="J116" s="41">
        <v>0</v>
      </c>
      <c r="K116" s="42">
        <f t="shared" si="20"/>
        <v>402587.61</v>
      </c>
    </row>
    <row r="117" spans="1:11" ht="18.75" customHeight="1">
      <c r="A117" s="29" t="s">
        <v>116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4">
        <v>647625.75</v>
      </c>
      <c r="K117" s="45">
        <f t="shared" si="20"/>
        <v>647625.75</v>
      </c>
    </row>
    <row r="118" spans="1:11" ht="18.75" customHeight="1">
      <c r="A118" s="40" t="s">
        <v>122</v>
      </c>
      <c r="B118" s="52">
        <v>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3">
        <v>171605.2</v>
      </c>
    </row>
    <row r="119" spans="1:11" ht="18.75" customHeight="1">
      <c r="A119" s="40" t="s">
        <v>123</v>
      </c>
    </row>
    <row r="120" spans="1:11" ht="18.75" customHeight="1">
      <c r="A120" s="40"/>
    </row>
    <row r="121" spans="1:11" ht="18.75" customHeight="1">
      <c r="A121" s="40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2013-12-03T11:29:39Z</dcterms:modified>
</cp:coreProperties>
</file>