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I56" s="1"/>
  <c r="J58"/>
  <c r="K58" s="1"/>
  <c r="K59"/>
  <c r="C64"/>
  <c r="D64"/>
  <c r="E64"/>
  <c r="F64"/>
  <c r="G64"/>
  <c r="H64"/>
  <c r="K64" s="1"/>
  <c r="K65"/>
  <c r="K66"/>
  <c r="K67"/>
  <c r="K70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B93"/>
  <c r="C93"/>
  <c r="D93"/>
  <c r="E93"/>
  <c r="F93"/>
  <c r="G93"/>
  <c r="H93"/>
  <c r="I93"/>
  <c r="J93"/>
  <c r="K93" s="1"/>
  <c r="K94"/>
  <c r="K100"/>
  <c r="K101"/>
  <c r="K105"/>
  <c r="K106"/>
  <c r="K107"/>
  <c r="K108"/>
  <c r="K109"/>
  <c r="K110"/>
  <c r="K111"/>
  <c r="K112"/>
  <c r="K113"/>
  <c r="K114"/>
  <c r="K115"/>
  <c r="K116"/>
  <c r="K117"/>
  <c r="H56" l="1"/>
  <c r="F56"/>
  <c r="D56"/>
  <c r="J8"/>
  <c r="J7" s="1"/>
  <c r="J45" s="1"/>
  <c r="J44" s="1"/>
  <c r="H8"/>
  <c r="H7" s="1"/>
  <c r="H45" s="1"/>
  <c r="H44" s="1"/>
  <c r="F8"/>
  <c r="F7" s="1"/>
  <c r="F45" s="1"/>
  <c r="F44" s="1"/>
  <c r="D8"/>
  <c r="D7" s="1"/>
  <c r="D45" s="1"/>
  <c r="D44" s="1"/>
  <c r="B8"/>
  <c r="G56"/>
  <c r="E56"/>
  <c r="C56"/>
  <c r="I8"/>
  <c r="I7" s="1"/>
  <c r="I45" s="1"/>
  <c r="I44" s="1"/>
  <c r="G8"/>
  <c r="G7" s="1"/>
  <c r="G45" s="1"/>
  <c r="G44" s="1"/>
  <c r="E8"/>
  <c r="E7" s="1"/>
  <c r="E45" s="1"/>
  <c r="E44" s="1"/>
  <c r="C8"/>
  <c r="C7" s="1"/>
  <c r="B56"/>
  <c r="J43"/>
  <c r="H43"/>
  <c r="H92"/>
  <c r="H91" s="1"/>
  <c r="F43"/>
  <c r="F92"/>
  <c r="F91" s="1"/>
  <c r="D43"/>
  <c r="D92"/>
  <c r="D91" s="1"/>
  <c r="D103" s="1"/>
  <c r="K103" s="1"/>
  <c r="K8"/>
  <c r="K7" s="1"/>
  <c r="B7"/>
  <c r="B45" s="1"/>
  <c r="I92"/>
  <c r="I91" s="1"/>
  <c r="I43"/>
  <c r="G92"/>
  <c r="G91" s="1"/>
  <c r="G43"/>
  <c r="E92"/>
  <c r="E91" s="1"/>
  <c r="E104" s="1"/>
  <c r="K104" s="1"/>
  <c r="E43"/>
  <c r="C46"/>
  <c r="K46" s="1"/>
  <c r="C45"/>
  <c r="J57"/>
  <c r="J56" s="1"/>
  <c r="K57" l="1"/>
  <c r="B44"/>
  <c r="K45"/>
  <c r="C44"/>
  <c r="J92"/>
  <c r="J91" s="1"/>
  <c r="K56"/>
  <c r="C92" l="1"/>
  <c r="C91" s="1"/>
  <c r="C102" s="1"/>
  <c r="K102" s="1"/>
  <c r="K99" s="1"/>
  <c r="C43"/>
  <c r="B43"/>
  <c r="K43" s="1"/>
  <c r="K44"/>
  <c r="B92"/>
  <c r="K92" l="1"/>
  <c r="B91"/>
  <c r="K91" s="1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<sst xmlns="http://schemas.openxmlformats.org/spreadsheetml/2006/main" count="122" uniqueCount="122">
  <si>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</si>
  <si>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</si>
  <si>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</si>
  <si>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</si>
  <si>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</si>
  <si>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</si>
  <si>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</si>
  <si>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</si>
  <si>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</si>
  <si>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</si>
  <si>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</si>
  <si>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</si>
  <si>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</si>
  <si>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</si>
  <si>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</si>
  <si>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</si>
  <si>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</si>
  <si>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</si>
  <si>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</si>
  <si>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</si>
  <si>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</si>
  <si>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</si>
  <si>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</si>
  <si>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</si>
  <si>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</si>
  <si>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</si>
  <si>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</si>
  <si>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</si>
  <si>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</si>
  <si>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</si>
  <si>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</si>
  <si>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</si>
  <si>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</si>
  <si>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</si>
  <si>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</si>
  <si>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</si>
  <si>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</si>
  <si>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</si>
  <si>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</si>
  <si>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</si>
  <si>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</si>
  <si>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</si>
  <si>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</si>
  <si>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</si>
  <si>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</si>
  <si>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</si>
  <si>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</si>
  <si>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</si>
  <si>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</si>
  <si>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</si>
  <si>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</si>
  <si>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</si>
  <si>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</si>
  <si>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</si>
  <si>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</si>
  <si>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</si>
  <si>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</si>
  <si>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</si>
  <si>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</si>
  <si>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</si>
  <si>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</si>
  <si>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</si>
  <si>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</si>
  <si>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</si>
  <si>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</si>
  <si>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</si>
  <si>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</si>
  <si>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</si>
  <si>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</si>
  <si>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</si>
  <si>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</si>
  <si>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</si>
  <si>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</si>
  <si>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</si>
  <si>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</si>
  <si>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</si>
  <si>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</si>
  <si>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</si>
  <si>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</si>
  <si>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</si>
  <si>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</si>
  <si>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</si>
  <si>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</si>
  <si>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</si>
  <si>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</si>
  <si>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</si>
  <si>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</si>
  <si>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</si>
  <si>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</si>
  <si>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</si>
  <si>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</si>
  <si>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</si>
  <si>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</si>
  <si>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</si>
  <si>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</si>
  <si>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</si>
  <si>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</si>
  <si>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</si>
  <si>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</si>
  <si>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</si>
  <si>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</si>
  <si>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 xml:space="preserve">6.3. Revisão de Remuneração pelo Transporte Coletivo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</si>
  <si>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</si>
  <si>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</si>
  <si>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</si>
  <si>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</si>
  <si>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</si>
  <si>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</si>
  <si>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</si>
  <si>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</si>
  <si>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</si>
  <si>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</si>
  <si>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</si>
  <si>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</si>
  <si>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</si>
  <si>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</si>
  <si>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</si>
  <si>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</si>
  <si>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</si>
  <si>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</si>
  <si>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</si>
  <si>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OPERAÇÃO 24/11/13 - VENCIMENTO 29/11/13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</si>
</sst>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ht="2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1" t="s">
        <v>15</v>
      </c>
      <c r="B4" s="63" t="s">
        <v>120</v>
      </c>
      <c r="C4" s="64"/>
      <c r="D4" s="64"/>
      <c r="E4" s="64"/>
      <c r="F4" s="64"/>
      <c r="G4" s="64"/>
      <c r="H4" s="64"/>
      <c r="I4" s="64"/>
      <c r="J4" s="65"/>
      <c r="K4" s="62" t="s">
        <v>16</v>
      </c>
    </row>
    <row r="5" spans="1:13" ht="38.25">
      <c r="A5" s="61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6" t="s">
        <v>119</v>
      </c>
      <c r="J5" s="66" t="s">
        <v>118</v>
      </c>
      <c r="K5" s="61"/>
    </row>
    <row r="6" spans="1:13" ht="18.75" customHeight="1">
      <c r="A6" s="6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7"/>
      <c r="J6" s="67"/>
      <c r="K6" s="61"/>
    </row>
    <row r="7" spans="1:13" ht="17.25" customHeight="1">
      <c r="A7" s="8" t="s">
        <v>30</v>
      </c>
      <c r="B7" s="9">
        <f t="shared" ref="B7:K7" si="0">+B8+B16+B20+B23</f>
        <v>175933</v>
      </c>
      <c r="C7" s="9">
        <f t="shared" si="0"/>
        <v>223199</v>
      </c>
      <c r="D7" s="9">
        <f t="shared" si="0"/>
        <v>246776</v>
      </c>
      <c r="E7" s="9">
        <f t="shared" si="0"/>
        <v>140319</v>
      </c>
      <c r="F7" s="9">
        <f t="shared" si="0"/>
        <v>242930</v>
      </c>
      <c r="G7" s="9">
        <f t="shared" si="0"/>
        <v>382291</v>
      </c>
      <c r="H7" s="9">
        <f t="shared" si="0"/>
        <v>140122</v>
      </c>
      <c r="I7" s="9">
        <f t="shared" si="0"/>
        <v>27212</v>
      </c>
      <c r="J7" s="9">
        <f t="shared" si="0"/>
        <v>91375</v>
      </c>
      <c r="K7" s="9">
        <f t="shared" si="0"/>
        <v>1670157</v>
      </c>
      <c r="L7" s="55"/>
    </row>
    <row r="8" spans="1:13" ht="17.25" customHeight="1">
      <c r="A8" s="10" t="s">
        <v>31</v>
      </c>
      <c r="B8" s="11">
        <f>B9+B12</f>
        <v>100496</v>
      </c>
      <c r="C8" s="11">
        <f t="shared" ref="C8:J8" si="1">C9+C12</f>
        <v>133256</v>
      </c>
      <c r="D8" s="11">
        <f t="shared" si="1"/>
        <v>138772</v>
      </c>
      <c r="E8" s="11">
        <f t="shared" si="1"/>
        <v>81853</v>
      </c>
      <c r="F8" s="11">
        <f t="shared" si="1"/>
        <v>128167</v>
      </c>
      <c r="G8" s="11">
        <f t="shared" si="1"/>
        <v>198512</v>
      </c>
      <c r="H8" s="11">
        <f t="shared" si="1"/>
        <v>83501</v>
      </c>
      <c r="I8" s="11">
        <f t="shared" si="1"/>
        <v>14451</v>
      </c>
      <c r="J8" s="11">
        <f t="shared" si="1"/>
        <v>51268</v>
      </c>
      <c r="K8" s="11">
        <f>SUM(B8:J8)</f>
        <v>930276</v>
      </c>
    </row>
    <row r="9" spans="1:13" ht="17.25" customHeight="1">
      <c r="A9" s="15" t="s">
        <v>17</v>
      </c>
      <c r="B9" s="13">
        <f>+B10+B11</f>
        <v>21100</v>
      </c>
      <c r="C9" s="13">
        <f t="shared" ref="C9:J9" si="2">+C10+C11</f>
        <v>30778</v>
      </c>
      <c r="D9" s="13">
        <f t="shared" si="2"/>
        <v>30719</v>
      </c>
      <c r="E9" s="13">
        <f t="shared" si="2"/>
        <v>17454</v>
      </c>
      <c r="F9" s="13">
        <f t="shared" si="2"/>
        <v>23060</v>
      </c>
      <c r="G9" s="13">
        <f t="shared" si="2"/>
        <v>27103</v>
      </c>
      <c r="H9" s="13">
        <f t="shared" si="2"/>
        <v>18935</v>
      </c>
      <c r="I9" s="13">
        <f t="shared" si="2"/>
        <v>3782</v>
      </c>
      <c r="J9" s="13">
        <f t="shared" si="2"/>
        <v>10274</v>
      </c>
      <c r="K9" s="11">
        <f>SUM(B9:J9)</f>
        <v>183205</v>
      </c>
    </row>
    <row r="10" spans="1:13" ht="17.25" customHeight="1">
      <c r="A10" s="31" t="s">
        <v>18</v>
      </c>
      <c r="B10" s="13">
        <v>21100</v>
      </c>
      <c r="C10" s="13">
        <v>30778</v>
      </c>
      <c r="D10" s="13">
        <v>30719</v>
      </c>
      <c r="E10" s="13">
        <v>17454</v>
      </c>
      <c r="F10" s="13">
        <v>23060</v>
      </c>
      <c r="G10" s="13">
        <v>27103</v>
      </c>
      <c r="H10" s="13">
        <v>18935</v>
      </c>
      <c r="I10" s="13">
        <v>3782</v>
      </c>
      <c r="J10" s="13">
        <v>10274</v>
      </c>
      <c r="K10" s="11">
        <f>SUM(B10:J10)</f>
        <v>183205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79396</v>
      </c>
      <c r="C12" s="17">
        <f t="shared" si="3"/>
        <v>102478</v>
      </c>
      <c r="D12" s="17">
        <f t="shared" si="3"/>
        <v>108053</v>
      </c>
      <c r="E12" s="17">
        <f t="shared" si="3"/>
        <v>64399</v>
      </c>
      <c r="F12" s="17">
        <f t="shared" si="3"/>
        <v>105107</v>
      </c>
      <c r="G12" s="17">
        <f t="shared" si="3"/>
        <v>171409</v>
      </c>
      <c r="H12" s="17">
        <f t="shared" si="3"/>
        <v>64566</v>
      </c>
      <c r="I12" s="17">
        <f t="shared" si="3"/>
        <v>10669</v>
      </c>
      <c r="J12" s="17">
        <f t="shared" si="3"/>
        <v>40994</v>
      </c>
      <c r="K12" s="11">
        <f t="shared" ref="K12:K23" si="4">SUM(B12:J12)</f>
        <v>747071</v>
      </c>
    </row>
    <row r="13" spans="1:13" ht="17.25" customHeight="1">
      <c r="A13" s="14" t="s">
        <v>20</v>
      </c>
      <c r="B13" s="13">
        <v>35223</v>
      </c>
      <c r="C13" s="13">
        <v>49814</v>
      </c>
      <c r="D13" s="13">
        <v>52749</v>
      </c>
      <c r="E13" s="13">
        <v>31581</v>
      </c>
      <c r="F13" s="13">
        <v>48204</v>
      </c>
      <c r="G13" s="13">
        <v>74416</v>
      </c>
      <c r="H13" s="13">
        <v>26327</v>
      </c>
      <c r="I13" s="13">
        <v>5713</v>
      </c>
      <c r="J13" s="13">
        <v>20371</v>
      </c>
      <c r="K13" s="11">
        <f t="shared" si="4"/>
        <v>344398</v>
      </c>
      <c r="L13" s="55"/>
      <c r="M13" s="56"/>
    </row>
    <row r="14" spans="1:13" ht="17.25" customHeight="1">
      <c r="A14" s="14" t="s">
        <v>21</v>
      </c>
      <c r="B14" s="13">
        <v>33517</v>
      </c>
      <c r="C14" s="13">
        <v>39036</v>
      </c>
      <c r="D14" s="13">
        <v>42175</v>
      </c>
      <c r="E14" s="13">
        <v>25186</v>
      </c>
      <c r="F14" s="13">
        <v>44728</v>
      </c>
      <c r="G14" s="13">
        <v>79774</v>
      </c>
      <c r="H14" s="13">
        <v>29665</v>
      </c>
      <c r="I14" s="13">
        <v>3600</v>
      </c>
      <c r="J14" s="13">
        <v>15643</v>
      </c>
      <c r="K14" s="11">
        <f t="shared" si="4"/>
        <v>313324</v>
      </c>
      <c r="L14" s="55"/>
    </row>
    <row r="15" spans="1:13" ht="17.25" customHeight="1">
      <c r="A15" s="14" t="s">
        <v>22</v>
      </c>
      <c r="B15" s="13">
        <v>10656</v>
      </c>
      <c r="C15" s="13">
        <v>13628</v>
      </c>
      <c r="D15" s="13">
        <v>13129</v>
      </c>
      <c r="E15" s="13">
        <v>7632</v>
      </c>
      <c r="F15" s="13">
        <v>12175</v>
      </c>
      <c r="G15" s="13">
        <v>17219</v>
      </c>
      <c r="H15" s="13">
        <v>8574</v>
      </c>
      <c r="I15" s="13">
        <v>1356</v>
      </c>
      <c r="J15" s="13">
        <v>4980</v>
      </c>
      <c r="K15" s="11">
        <f t="shared" si="4"/>
        <v>89349</v>
      </c>
    </row>
    <row r="16" spans="1:13" ht="17.25" customHeight="1">
      <c r="A16" s="16" t="s">
        <v>23</v>
      </c>
      <c r="B16" s="11">
        <f>+B17+B18+B19</f>
        <v>60846</v>
      </c>
      <c r="C16" s="11">
        <f t="shared" ref="C16:J16" si="5">+C17+C18+C19</f>
        <v>68227</v>
      </c>
      <c r="D16" s="11">
        <f t="shared" si="5"/>
        <v>80343</v>
      </c>
      <c r="E16" s="11">
        <f t="shared" si="5"/>
        <v>43680</v>
      </c>
      <c r="F16" s="11">
        <f t="shared" si="5"/>
        <v>94792</v>
      </c>
      <c r="G16" s="11">
        <f t="shared" si="5"/>
        <v>161975</v>
      </c>
      <c r="H16" s="11">
        <f t="shared" si="5"/>
        <v>45723</v>
      </c>
      <c r="I16" s="11">
        <f t="shared" si="5"/>
        <v>8810</v>
      </c>
      <c r="J16" s="11">
        <f t="shared" si="5"/>
        <v>27645</v>
      </c>
      <c r="K16" s="11">
        <f t="shared" si="4"/>
        <v>592041</v>
      </c>
    </row>
    <row r="17" spans="1:12" ht="17.25" customHeight="1">
      <c r="A17" s="12" t="s">
        <v>24</v>
      </c>
      <c r="B17" s="13">
        <v>33673</v>
      </c>
      <c r="C17" s="13">
        <v>41821</v>
      </c>
      <c r="D17" s="13">
        <v>49146</v>
      </c>
      <c r="E17" s="13">
        <v>26853</v>
      </c>
      <c r="F17" s="13">
        <v>52811</v>
      </c>
      <c r="G17" s="13">
        <v>82482</v>
      </c>
      <c r="H17" s="13">
        <v>25739</v>
      </c>
      <c r="I17" s="13">
        <v>5891</v>
      </c>
      <c r="J17" s="13">
        <v>16344</v>
      </c>
      <c r="K17" s="11">
        <f t="shared" si="4"/>
        <v>334760</v>
      </c>
      <c r="L17" s="55"/>
    </row>
    <row r="18" spans="1:12" ht="17.25" customHeight="1">
      <c r="A18" s="12" t="s">
        <v>25</v>
      </c>
      <c r="B18" s="13">
        <v>20723</v>
      </c>
      <c r="C18" s="13">
        <v>19543</v>
      </c>
      <c r="D18" s="13">
        <v>23974</v>
      </c>
      <c r="E18" s="13">
        <v>13029</v>
      </c>
      <c r="F18" s="13">
        <v>33320</v>
      </c>
      <c r="G18" s="13">
        <v>66265</v>
      </c>
      <c r="H18" s="13">
        <v>15788</v>
      </c>
      <c r="I18" s="13">
        <v>2170</v>
      </c>
      <c r="J18" s="13">
        <v>8564</v>
      </c>
      <c r="K18" s="11">
        <f t="shared" si="4"/>
        <v>203376</v>
      </c>
      <c r="L18" s="55"/>
    </row>
    <row r="19" spans="1:12" ht="17.25" customHeight="1">
      <c r="A19" s="12" t="s">
        <v>26</v>
      </c>
      <c r="B19" s="13">
        <v>6450</v>
      </c>
      <c r="C19" s="13">
        <v>6863</v>
      </c>
      <c r="D19" s="13">
        <v>7223</v>
      </c>
      <c r="E19" s="13">
        <v>3798</v>
      </c>
      <c r="F19" s="13">
        <v>8661</v>
      </c>
      <c r="G19" s="13">
        <v>13228</v>
      </c>
      <c r="H19" s="13">
        <v>4196</v>
      </c>
      <c r="I19" s="13">
        <v>749</v>
      </c>
      <c r="J19" s="13">
        <v>2737</v>
      </c>
      <c r="K19" s="11">
        <f t="shared" si="4"/>
        <v>53905</v>
      </c>
    </row>
    <row r="20" spans="1:12" ht="17.25" customHeight="1">
      <c r="A20" s="16" t="s">
        <v>27</v>
      </c>
      <c r="B20" s="13">
        <v>14591</v>
      </c>
      <c r="C20" s="13">
        <v>21716</v>
      </c>
      <c r="D20" s="13">
        <v>27661</v>
      </c>
      <c r="E20" s="13">
        <v>14786</v>
      </c>
      <c r="F20" s="13">
        <v>19971</v>
      </c>
      <c r="G20" s="13">
        <v>21804</v>
      </c>
      <c r="H20" s="13">
        <v>8513</v>
      </c>
      <c r="I20" s="13">
        <v>3951</v>
      </c>
      <c r="J20" s="13">
        <v>12462</v>
      </c>
      <c r="K20" s="11">
        <f t="shared" si="4"/>
        <v>145455</v>
      </c>
    </row>
    <row r="21" spans="1:12" ht="17.25" customHeight="1">
      <c r="A21" s="12" t="s">
        <v>28</v>
      </c>
      <c r="B21" s="13">
        <v>9338</v>
      </c>
      <c r="C21" s="13">
        <v>13898</v>
      </c>
      <c r="D21" s="13">
        <v>17703</v>
      </c>
      <c r="E21" s="13">
        <v>9463</v>
      </c>
      <c r="F21" s="13">
        <v>12781</v>
      </c>
      <c r="G21" s="13">
        <v>13955</v>
      </c>
      <c r="H21" s="13">
        <v>5448</v>
      </c>
      <c r="I21" s="13">
        <v>2529</v>
      </c>
      <c r="J21" s="13">
        <v>7976</v>
      </c>
      <c r="K21" s="11">
        <f t="shared" si="4"/>
        <v>93091</v>
      </c>
      <c r="L21" s="55"/>
    </row>
    <row r="22" spans="1:12" ht="17.25" customHeight="1">
      <c r="A22" s="12" t="s">
        <v>29</v>
      </c>
      <c r="B22" s="13">
        <v>5253</v>
      </c>
      <c r="C22" s="13">
        <v>7818</v>
      </c>
      <c r="D22" s="13">
        <v>9958</v>
      </c>
      <c r="E22" s="13">
        <v>5323</v>
      </c>
      <c r="F22" s="13">
        <v>7190</v>
      </c>
      <c r="G22" s="13">
        <v>7849</v>
      </c>
      <c r="H22" s="13">
        <v>3065</v>
      </c>
      <c r="I22" s="13">
        <v>1422</v>
      </c>
      <c r="J22" s="13">
        <v>4486</v>
      </c>
      <c r="K22" s="11">
        <f t="shared" si="4"/>
        <v>52364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2385</v>
      </c>
      <c r="I23" s="11">
        <v>0</v>
      </c>
      <c r="J23" s="11">
        <v>0</v>
      </c>
      <c r="K23" s="11">
        <f t="shared" si="4"/>
        <v>2385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2.7275</v>
      </c>
      <c r="E25" s="34">
        <f t="shared" si="6"/>
        <v>2.3376999999999999</v>
      </c>
      <c r="F25" s="34">
        <f t="shared" si="6"/>
        <v>2.4076</v>
      </c>
      <c r="G25" s="34">
        <f t="shared" si="6"/>
        <v>2.0710999999999999</v>
      </c>
      <c r="H25" s="34">
        <f t="shared" si="6"/>
        <v>2.2637999999999998</v>
      </c>
      <c r="I25" s="34">
        <f t="shared" si="6"/>
        <v>3.95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2.7275</v>
      </c>
      <c r="E26" s="34">
        <v>2.3376999999999999</v>
      </c>
      <c r="F26" s="34">
        <v>2.4076</v>
      </c>
      <c r="G26" s="34">
        <v>2.0710999999999999</v>
      </c>
      <c r="H26" s="34">
        <v>2.2637999999999998</v>
      </c>
      <c r="I26" s="34">
        <v>3.95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21613.8</v>
      </c>
      <c r="I31" s="20">
        <v>0</v>
      </c>
      <c r="J31" s="20">
        <v>0</v>
      </c>
      <c r="K31" s="24">
        <f>SUM(B31:J31)</f>
        <v>21613.8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414424.78</v>
      </c>
      <c r="C43" s="23">
        <f t="shared" ref="C43:H43" si="8">+C44+C52</f>
        <v>598367.88</v>
      </c>
      <c r="D43" s="23">
        <f t="shared" si="8"/>
        <v>693421.37</v>
      </c>
      <c r="E43" s="23">
        <f t="shared" si="8"/>
        <v>347298.62</v>
      </c>
      <c r="F43" s="23">
        <f t="shared" si="8"/>
        <v>602829.18000000005</v>
      </c>
      <c r="G43" s="23">
        <f t="shared" si="8"/>
        <v>816892.96</v>
      </c>
      <c r="H43" s="23">
        <f t="shared" si="8"/>
        <v>352082.29</v>
      </c>
      <c r="I43" s="23">
        <f>+I44+I52</f>
        <v>107487.4</v>
      </c>
      <c r="J43" s="23">
        <f>+J44+J52</f>
        <v>240007.13999999998</v>
      </c>
      <c r="K43" s="23">
        <f>SUM(B43:J43)</f>
        <v>4172811.62</v>
      </c>
    </row>
    <row r="44" spans="1:11" ht="17.25" customHeight="1">
      <c r="A44" s="16" t="s">
        <v>49</v>
      </c>
      <c r="B44" s="24">
        <f>SUM(B45:B51)</f>
        <v>399526.25</v>
      </c>
      <c r="C44" s="24">
        <f t="shared" ref="C44:H44" si="9">SUM(C45:C51)</f>
        <v>578117.62</v>
      </c>
      <c r="D44" s="24">
        <f t="shared" si="9"/>
        <v>673081.54</v>
      </c>
      <c r="E44" s="24">
        <f t="shared" si="9"/>
        <v>328023.73</v>
      </c>
      <c r="F44" s="24">
        <f t="shared" si="9"/>
        <v>584878.27</v>
      </c>
      <c r="G44" s="24">
        <f t="shared" si="9"/>
        <v>791762.89</v>
      </c>
      <c r="H44" s="24">
        <f t="shared" si="9"/>
        <v>338821.98</v>
      </c>
      <c r="I44" s="24">
        <f>SUM(I45:I51)</f>
        <v>107487.4</v>
      </c>
      <c r="J44" s="24">
        <f>SUM(J45:J51)</f>
        <v>228391.81</v>
      </c>
      <c r="K44" s="24">
        <f t="shared" ref="K44:K52" si="10">SUM(B44:J44)</f>
        <v>4030091.49</v>
      </c>
    </row>
    <row r="45" spans="1:11" ht="17.25" customHeight="1">
      <c r="A45" s="36" t="s">
        <v>50</v>
      </c>
      <c r="B45" s="24">
        <f t="shared" ref="B45:H45" si="11">ROUND(B26*B7,2)</f>
        <v>399526.25</v>
      </c>
      <c r="C45" s="24">
        <f t="shared" si="11"/>
        <v>576835.5</v>
      </c>
      <c r="D45" s="24">
        <f t="shared" si="11"/>
        <v>673081.54</v>
      </c>
      <c r="E45" s="24">
        <f t="shared" si="11"/>
        <v>328023.73</v>
      </c>
      <c r="F45" s="24">
        <f t="shared" si="11"/>
        <v>584878.27</v>
      </c>
      <c r="G45" s="24">
        <f t="shared" si="11"/>
        <v>791762.89</v>
      </c>
      <c r="H45" s="24">
        <f t="shared" si="11"/>
        <v>317208.18</v>
      </c>
      <c r="I45" s="24">
        <f>ROUND(I26*I7,2)</f>
        <v>107487.4</v>
      </c>
      <c r="J45" s="24">
        <f>ROUND(J26*J7,2)</f>
        <v>228391.81</v>
      </c>
      <c r="K45" s="24">
        <f t="shared" si="10"/>
        <v>4007195.5700000003</v>
      </c>
    </row>
    <row r="46" spans="1:11" ht="17.25" customHeight="1">
      <c r="A46" s="36" t="s">
        <v>51</v>
      </c>
      <c r="B46" s="20">
        <v>0</v>
      </c>
      <c r="C46" s="24">
        <f>ROUND(C27*C7,2)</f>
        <v>1282.1199999999999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1282.1199999999999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21613.8</v>
      </c>
      <c r="I49" s="33">
        <f>+I31</f>
        <v>0</v>
      </c>
      <c r="J49" s="33">
        <f>+J31</f>
        <v>0</v>
      </c>
      <c r="K49" s="24">
        <f t="shared" si="10"/>
        <v>21613.8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14898.53</v>
      </c>
      <c r="C52" s="38">
        <v>20250.259999999998</v>
      </c>
      <c r="D52" s="38">
        <v>20339.830000000002</v>
      </c>
      <c r="E52" s="38">
        <v>19274.89</v>
      </c>
      <c r="F52" s="38">
        <v>17950.91</v>
      </c>
      <c r="G52" s="38">
        <v>25130.07</v>
      </c>
      <c r="H52" s="38">
        <v>13260.31</v>
      </c>
      <c r="I52" s="20">
        <v>0</v>
      </c>
      <c r="J52" s="38">
        <v>11615.33</v>
      </c>
      <c r="K52" s="38">
        <f t="shared" si="10"/>
        <v>142720.13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+B57+B64+B88+B89</f>
        <v>-63300</v>
      </c>
      <c r="C56" s="37">
        <f t="shared" si="12"/>
        <v>-92536.91</v>
      </c>
      <c r="D56" s="37">
        <f t="shared" si="12"/>
        <v>-93283.94</v>
      </c>
      <c r="E56" s="37">
        <f t="shared" si="12"/>
        <v>-53845.3</v>
      </c>
      <c r="F56" s="37">
        <f t="shared" si="12"/>
        <v>-69573.33</v>
      </c>
      <c r="G56" s="37">
        <f t="shared" si="12"/>
        <v>-81332.61</v>
      </c>
      <c r="H56" s="37">
        <f t="shared" si="12"/>
        <v>-56805</v>
      </c>
      <c r="I56" s="37">
        <f t="shared" si="12"/>
        <v>-13195.5</v>
      </c>
      <c r="J56" s="37">
        <f t="shared" si="12"/>
        <v>-30822</v>
      </c>
      <c r="K56" s="37">
        <f>SUM(B56:J56)</f>
        <v>-554694.59000000008</v>
      </c>
    </row>
    <row r="57" spans="1:11" ht="18.75" customHeight="1">
      <c r="A57" s="16" t="s">
        <v>84</v>
      </c>
      <c r="B57" s="37">
        <f t="shared" ref="B57:J57" si="13">B58+B59+B60+B61+B62+B63</f>
        <v>-63300</v>
      </c>
      <c r="C57" s="37">
        <f t="shared" si="13"/>
        <v>-92334</v>
      </c>
      <c r="D57" s="37">
        <f t="shared" si="13"/>
        <v>-92157</v>
      </c>
      <c r="E57" s="37">
        <f t="shared" si="13"/>
        <v>-52362</v>
      </c>
      <c r="F57" s="37">
        <f t="shared" si="13"/>
        <v>-69180</v>
      </c>
      <c r="G57" s="37">
        <f t="shared" si="13"/>
        <v>-81309</v>
      </c>
      <c r="H57" s="37">
        <f t="shared" si="13"/>
        <v>-56805</v>
      </c>
      <c r="I57" s="37">
        <f t="shared" si="13"/>
        <v>-11346</v>
      </c>
      <c r="J57" s="37">
        <f t="shared" si="13"/>
        <v>-30822</v>
      </c>
      <c r="K57" s="37">
        <f t="shared" ref="K57:K90" si="14">SUM(B57:J57)</f>
        <v>-549615</v>
      </c>
    </row>
    <row r="58" spans="1:11" ht="18.75" customHeight="1">
      <c r="A58" s="12" t="s">
        <v>85</v>
      </c>
      <c r="B58" s="37">
        <f>-ROUND(B9*$D$3,2)</f>
        <v>-63300</v>
      </c>
      <c r="C58" s="37">
        <f t="shared" ref="C58:J58" si="15">-ROUND(C9*$D$3,2)</f>
        <v>-92334</v>
      </c>
      <c r="D58" s="37">
        <f t="shared" si="15"/>
        <v>-92157</v>
      </c>
      <c r="E58" s="37">
        <f t="shared" si="15"/>
        <v>-52362</v>
      </c>
      <c r="F58" s="37">
        <f t="shared" si="15"/>
        <v>-69180</v>
      </c>
      <c r="G58" s="37">
        <f t="shared" si="15"/>
        <v>-81309</v>
      </c>
      <c r="H58" s="37">
        <f t="shared" si="15"/>
        <v>-56805</v>
      </c>
      <c r="I58" s="37">
        <f t="shared" si="15"/>
        <v>-11346</v>
      </c>
      <c r="J58" s="37">
        <f t="shared" si="15"/>
        <v>-30822</v>
      </c>
      <c r="K58" s="37">
        <f t="shared" si="14"/>
        <v>-549615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20">
        <v>0</v>
      </c>
      <c r="C64" s="49">
        <f t="shared" ref="B64:H64" si="16">SUM(C65:C86)</f>
        <v>-202.91</v>
      </c>
      <c r="D64" s="49">
        <f t="shared" si="16"/>
        <v>-1126.9399999999998</v>
      </c>
      <c r="E64" s="49">
        <f t="shared" si="16"/>
        <v>-1483.3</v>
      </c>
      <c r="F64" s="49">
        <f t="shared" si="16"/>
        <v>-393.33</v>
      </c>
      <c r="G64" s="49">
        <f t="shared" si="16"/>
        <v>-23.61</v>
      </c>
      <c r="H64" s="49">
        <f t="shared" si="16"/>
        <v>0</v>
      </c>
      <c r="I64" s="49">
        <v>-1849.5</v>
      </c>
      <c r="J64" s="49">
        <v>0</v>
      </c>
      <c r="K64" s="37">
        <f t="shared" si="14"/>
        <v>-5079.59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-1103.33</v>
      </c>
      <c r="E67" s="20">
        <v>0</v>
      </c>
      <c r="F67" s="37">
        <v>-393.33</v>
      </c>
      <c r="G67" s="20">
        <v>0</v>
      </c>
      <c r="H67" s="20">
        <v>0</v>
      </c>
      <c r="I67" s="49">
        <v>-1849.5</v>
      </c>
      <c r="J67" s="20">
        <v>0</v>
      </c>
      <c r="K67" s="37">
        <f t="shared" si="14"/>
        <v>-3346.16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</row>
    <row r="69" spans="1:11" ht="18.75" customHeight="1">
      <c r="A69" s="36" t="s">
        <v>68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4"/>
        <v>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102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4"/>
        <v>0</v>
      </c>
    </row>
    <row r="87" spans="1:12" ht="18.75" customHeight="1">
      <c r="A87" s="12" t="s">
        <v>103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4"/>
        <v>0</v>
      </c>
    </row>
    <row r="88" spans="1:12" ht="18.75" customHeight="1">
      <c r="A88" s="16" t="s">
        <v>101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4"/>
        <v>0</v>
      </c>
    </row>
    <row r="89" spans="1:12" ht="18.75" customHeight="1">
      <c r="A89" s="16" t="s">
        <v>97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4"/>
        <v>0</v>
      </c>
    </row>
    <row r="90" spans="1:12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/>
      <c r="J90" s="21"/>
      <c r="K90" s="33">
        <f t="shared" si="14"/>
        <v>0</v>
      </c>
    </row>
    <row r="91" spans="1:12" ht="18.75" customHeight="1">
      <c r="A91" s="16" t="s">
        <v>93</v>
      </c>
      <c r="B91" s="25">
        <f t="shared" ref="B91:H91" si="17">+B92+B93</f>
        <v>351124.78</v>
      </c>
      <c r="C91" s="25">
        <f t="shared" si="17"/>
        <v>505830.97000000003</v>
      </c>
      <c r="D91" s="25">
        <f t="shared" si="17"/>
        <v>600137.43000000005</v>
      </c>
      <c r="E91" s="25">
        <f t="shared" si="17"/>
        <v>293453.32</v>
      </c>
      <c r="F91" s="25">
        <f t="shared" si="17"/>
        <v>533255.85</v>
      </c>
      <c r="G91" s="25">
        <f t="shared" si="17"/>
        <v>735560.35</v>
      </c>
      <c r="H91" s="25">
        <f t="shared" si="17"/>
        <v>295277.28999999998</v>
      </c>
      <c r="I91" s="25">
        <f>+I92+I93</f>
        <v>94291.9</v>
      </c>
      <c r="J91" s="25">
        <f>+J92+J93</f>
        <v>209185.13999999998</v>
      </c>
      <c r="K91" s="50">
        <f>SUM(B91:J91)</f>
        <v>3618117.0300000003</v>
      </c>
      <c r="L91" s="57"/>
    </row>
    <row r="92" spans="1:12" ht="18.75" customHeight="1">
      <c r="A92" s="16" t="s">
        <v>92</v>
      </c>
      <c r="B92" s="25">
        <f t="shared" ref="B92:H92" si="18">+B44+B57+B64+B88</f>
        <v>336226.25</v>
      </c>
      <c r="C92" s="25">
        <f t="shared" si="18"/>
        <v>485580.71</v>
      </c>
      <c r="D92" s="25">
        <f t="shared" si="18"/>
        <v>579797.60000000009</v>
      </c>
      <c r="E92" s="25">
        <f t="shared" si="18"/>
        <v>274178.43</v>
      </c>
      <c r="F92" s="25">
        <f t="shared" si="18"/>
        <v>515304.94</v>
      </c>
      <c r="G92" s="25">
        <f t="shared" si="18"/>
        <v>710430.28</v>
      </c>
      <c r="H92" s="25">
        <f t="shared" si="18"/>
        <v>282016.98</v>
      </c>
      <c r="I92" s="25">
        <f>+I44+I57+I64+I88</f>
        <v>94291.9</v>
      </c>
      <c r="J92" s="25">
        <f>+J44+J57+J64+J88</f>
        <v>197569.81</v>
      </c>
      <c r="K92" s="50">
        <f>SUM(B92:J92)</f>
        <v>3475396.9</v>
      </c>
      <c r="L92" s="57"/>
    </row>
    <row r="93" spans="1:12" ht="18.75" customHeight="1">
      <c r="A93" s="16" t="s">
        <v>96</v>
      </c>
      <c r="B93" s="25">
        <f t="shared" ref="B93:H93" si="19">IF(+B52+B89+B94&lt;0,0,(B52+B89+B94))</f>
        <v>14898.53</v>
      </c>
      <c r="C93" s="25">
        <f t="shared" si="19"/>
        <v>20250.259999999998</v>
      </c>
      <c r="D93" s="25">
        <f t="shared" si="19"/>
        <v>20339.830000000002</v>
      </c>
      <c r="E93" s="25">
        <f t="shared" si="19"/>
        <v>19274.89</v>
      </c>
      <c r="F93" s="25">
        <f t="shared" si="19"/>
        <v>17950.91</v>
      </c>
      <c r="G93" s="25">
        <f t="shared" si="19"/>
        <v>25130.07</v>
      </c>
      <c r="H93" s="25">
        <f t="shared" si="19"/>
        <v>13260.31</v>
      </c>
      <c r="I93" s="20">
        <f>IF(+I52+I89+I94&lt;0,0,(I52+I89+I94))</f>
        <v>0</v>
      </c>
      <c r="J93" s="25">
        <f>IF(+J52+J89+J94&lt;0,0,(J52+J89+J94))</f>
        <v>11615.33</v>
      </c>
      <c r="K93" s="50">
        <f>SUM(B93:J93)</f>
        <v>142720.13</v>
      </c>
      <c r="L93" s="57"/>
    </row>
    <row r="94" spans="1:12" ht="18" customHeight="1">
      <c r="A94" s="16" t="s">
        <v>94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>
        <f>SUM(B94:J94)</f>
        <v>0</v>
      </c>
    </row>
    <row r="95" spans="1:12" ht="18.75" customHeight="1">
      <c r="A95" s="16" t="s">
        <v>95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</row>
    <row r="96" spans="1:12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/>
      <c r="J96" s="21"/>
      <c r="K96" s="21"/>
    </row>
    <row r="97" spans="1:11" ht="18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58"/>
    </row>
    <row r="98" spans="1:11" ht="18.75" customHeight="1">
      <c r="A98" s="8"/>
      <c r="B98" s="47">
        <v>0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/>
      <c r="J98" s="47"/>
      <c r="K98" s="47"/>
    </row>
    <row r="99" spans="1:11" ht="18.75" customHeight="1">
      <c r="A99" s="26" t="s">
        <v>79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43">
        <f>SUM(K100:K117)</f>
        <v>3618117.02</v>
      </c>
    </row>
    <row r="100" spans="1:11" ht="18.75" customHeight="1">
      <c r="A100" s="27" t="s">
        <v>80</v>
      </c>
      <c r="B100" s="28">
        <v>44580.92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3">
        <f>SUM(B100:J100)</f>
        <v>44580.92</v>
      </c>
    </row>
    <row r="101" spans="1:11" ht="18.75" customHeight="1">
      <c r="A101" s="27" t="s">
        <v>81</v>
      </c>
      <c r="B101" s="28">
        <v>306543.86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 t="shared" ref="K101:K117" si="20">SUM(B101:J101)</f>
        <v>306543.86</v>
      </c>
    </row>
    <row r="102" spans="1:11" ht="18.75" customHeight="1">
      <c r="A102" s="27" t="s">
        <v>82</v>
      </c>
      <c r="B102" s="42">
        <v>0</v>
      </c>
      <c r="C102" s="28">
        <f>+C91</f>
        <v>505830.97000000003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si="20"/>
        <v>505830.97000000003</v>
      </c>
    </row>
    <row r="103" spans="1:11" ht="18.75" customHeight="1">
      <c r="A103" s="27" t="s">
        <v>83</v>
      </c>
      <c r="B103" s="42">
        <v>0</v>
      </c>
      <c r="C103" s="42">
        <v>0</v>
      </c>
      <c r="D103" s="28">
        <f>+D91</f>
        <v>600137.43000000005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0"/>
        <v>600137.43000000005</v>
      </c>
    </row>
    <row r="104" spans="1:11" ht="18.75" customHeight="1">
      <c r="A104" s="27" t="s">
        <v>104</v>
      </c>
      <c r="B104" s="42">
        <v>0</v>
      </c>
      <c r="C104" s="42">
        <v>0</v>
      </c>
      <c r="D104" s="42">
        <v>0</v>
      </c>
      <c r="E104" s="28">
        <f>+E91</f>
        <v>293453.32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0"/>
        <v>293453.32</v>
      </c>
    </row>
    <row r="105" spans="1:11" ht="18.75" customHeight="1">
      <c r="A105" s="27" t="s">
        <v>105</v>
      </c>
      <c r="B105" s="42">
        <v>0</v>
      </c>
      <c r="C105" s="42">
        <v>0</v>
      </c>
      <c r="D105" s="42">
        <v>0</v>
      </c>
      <c r="E105" s="42">
        <v>0</v>
      </c>
      <c r="F105" s="28">
        <v>64311.19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0"/>
        <v>64311.19</v>
      </c>
    </row>
    <row r="106" spans="1:11" ht="18.75" customHeight="1">
      <c r="A106" s="27" t="s">
        <v>106</v>
      </c>
      <c r="B106" s="42">
        <v>0</v>
      </c>
      <c r="C106" s="42">
        <v>0</v>
      </c>
      <c r="D106" s="42">
        <v>0</v>
      </c>
      <c r="E106" s="42">
        <v>0</v>
      </c>
      <c r="F106" s="28">
        <v>88879.17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0"/>
        <v>88879.17</v>
      </c>
    </row>
    <row r="107" spans="1:11" ht="18.75" customHeight="1">
      <c r="A107" s="27" t="s">
        <v>107</v>
      </c>
      <c r="B107" s="42">
        <v>0</v>
      </c>
      <c r="C107" s="42">
        <v>0</v>
      </c>
      <c r="D107" s="42">
        <v>0</v>
      </c>
      <c r="E107" s="42">
        <v>0</v>
      </c>
      <c r="F107" s="28">
        <v>133184.82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0"/>
        <v>133184.82</v>
      </c>
    </row>
    <row r="108" spans="1:11" ht="18.75" customHeight="1">
      <c r="A108" s="27" t="s">
        <v>108</v>
      </c>
      <c r="B108" s="42">
        <v>0</v>
      </c>
      <c r="C108" s="42">
        <v>0</v>
      </c>
      <c r="D108" s="42">
        <v>0</v>
      </c>
      <c r="E108" s="42">
        <v>0</v>
      </c>
      <c r="F108" s="28">
        <v>246880.67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0"/>
        <v>246880.67</v>
      </c>
    </row>
    <row r="109" spans="1:11" ht="18.75" customHeight="1">
      <c r="A109" s="27" t="s">
        <v>109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28">
        <v>205056.13</v>
      </c>
      <c r="H109" s="42">
        <v>0</v>
      </c>
      <c r="I109" s="42">
        <v>0</v>
      </c>
      <c r="J109" s="42">
        <v>0</v>
      </c>
      <c r="K109" s="43">
        <f t="shared" si="20"/>
        <v>205056.13</v>
      </c>
    </row>
    <row r="110" spans="1:11" ht="18.75" customHeight="1">
      <c r="A110" s="27" t="s">
        <v>110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22042.3</v>
      </c>
      <c r="H110" s="42">
        <v>0</v>
      </c>
      <c r="I110" s="42">
        <v>0</v>
      </c>
      <c r="J110" s="42">
        <v>0</v>
      </c>
      <c r="K110" s="43">
        <f t="shared" si="20"/>
        <v>22042.3</v>
      </c>
    </row>
    <row r="111" spans="1:11" ht="18.75" customHeight="1">
      <c r="A111" s="27" t="s">
        <v>111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123453.95</v>
      </c>
      <c r="H111" s="42">
        <v>0</v>
      </c>
      <c r="I111" s="42">
        <v>0</v>
      </c>
      <c r="J111" s="42">
        <v>0</v>
      </c>
      <c r="K111" s="43">
        <f t="shared" si="20"/>
        <v>123453.95</v>
      </c>
    </row>
    <row r="112" spans="1:11" ht="18.75" customHeight="1">
      <c r="A112" s="27" t="s">
        <v>112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98695.05</v>
      </c>
      <c r="H112" s="42">
        <v>0</v>
      </c>
      <c r="I112" s="42">
        <v>0</v>
      </c>
      <c r="J112" s="42">
        <v>0</v>
      </c>
      <c r="K112" s="43">
        <f t="shared" si="20"/>
        <v>98695.05</v>
      </c>
    </row>
    <row r="113" spans="1:11" ht="18.75" customHeight="1">
      <c r="A113" s="27" t="s">
        <v>113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286312.90999999997</v>
      </c>
      <c r="H113" s="42">
        <v>0</v>
      </c>
      <c r="I113" s="42">
        <v>0</v>
      </c>
      <c r="J113" s="42">
        <v>0</v>
      </c>
      <c r="K113" s="43">
        <f t="shared" si="20"/>
        <v>286312.90999999997</v>
      </c>
    </row>
    <row r="114" spans="1:11" ht="18.75" customHeight="1">
      <c r="A114" s="27" t="s">
        <v>114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28">
        <v>105439.97</v>
      </c>
      <c r="I114" s="42">
        <v>0</v>
      </c>
      <c r="J114" s="42">
        <v>0</v>
      </c>
      <c r="K114" s="43">
        <f t="shared" si="20"/>
        <v>105439.97</v>
      </c>
    </row>
    <row r="115" spans="1:11" ht="18.75" customHeight="1">
      <c r="A115" s="27" t="s">
        <v>115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189837.32</v>
      </c>
      <c r="I115" s="42">
        <v>0</v>
      </c>
      <c r="J115" s="42">
        <v>0</v>
      </c>
      <c r="K115" s="43">
        <f t="shared" si="20"/>
        <v>189837.32</v>
      </c>
    </row>
    <row r="116" spans="1:11" ht="18.75" customHeight="1">
      <c r="A116" s="27" t="s">
        <v>116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28">
        <v>94291.9</v>
      </c>
      <c r="J116" s="42">
        <v>0</v>
      </c>
      <c r="K116" s="43">
        <f t="shared" si="20"/>
        <v>94291.9</v>
      </c>
    </row>
    <row r="117" spans="1:11" ht="18.75" customHeight="1">
      <c r="A117" s="29" t="s">
        <v>117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209185.14</v>
      </c>
      <c r="K117" s="46">
        <f t="shared" si="20"/>
        <v>209185.14</v>
      </c>
    </row>
    <row r="118" spans="1:11" ht="18.75" customHeight="1">
      <c r="A118" s="41"/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4"/>
    </row>
    <row r="119" spans="1:11" ht="18.75" customHeight="1">
      <c r="A119" s="41"/>
    </row>
    <row r="120" spans="1:11" ht="18.75" customHeight="1">
      <c r="A120" s="41"/>
    </row>
    <row r="121" spans="1:11" ht="18.75" customHeight="1">
      <c r="A121" s="41"/>
    </row>
    <row r="122" spans="1:11" ht="18.75" customHeight="1">
      <c r="A122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2013-11-29T17:26:26Z</dcterms:modified>
</cp:coreProperties>
</file>