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CONCESSÃO'!$A$1:$K$117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B9" i="8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 s="1"/>
  <c r="K13"/>
  <c r="K14"/>
  <c r="K15"/>
  <c r="B16"/>
  <c r="C16"/>
  <c r="D16"/>
  <c r="E16"/>
  <c r="F16"/>
  <c r="G16"/>
  <c r="H16"/>
  <c r="I16"/>
  <c r="J16"/>
  <c r="K16" s="1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I56" s="1"/>
  <c r="J58"/>
  <c r="K58" s="1"/>
  <c r="C64"/>
  <c r="D64"/>
  <c r="E64"/>
  <c r="F64"/>
  <c r="G64"/>
  <c r="H64"/>
  <c r="K64" s="1"/>
  <c r="K65"/>
  <c r="K66"/>
  <c r="K67"/>
  <c r="K70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B93"/>
  <c r="C93"/>
  <c r="D93"/>
  <c r="E93"/>
  <c r="F93"/>
  <c r="G93"/>
  <c r="H93"/>
  <c r="I93"/>
  <c r="J93"/>
  <c r="K93" s="1"/>
  <c r="K94"/>
  <c r="K100"/>
  <c r="K101"/>
  <c r="K105"/>
  <c r="K106"/>
  <c r="K107"/>
  <c r="K108"/>
  <c r="K109"/>
  <c r="K110"/>
  <c r="K111"/>
  <c r="K112"/>
  <c r="K113"/>
  <c r="K114"/>
  <c r="K115"/>
  <c r="K116"/>
  <c r="K117"/>
  <c r="H56" l="1"/>
  <c r="F56"/>
  <c r="D56"/>
  <c r="J8"/>
  <c r="J7" s="1"/>
  <c r="J45" s="1"/>
  <c r="J44" s="1"/>
  <c r="H8"/>
  <c r="H7" s="1"/>
  <c r="H45" s="1"/>
  <c r="H44" s="1"/>
  <c r="F8"/>
  <c r="F7" s="1"/>
  <c r="F45" s="1"/>
  <c r="F44" s="1"/>
  <c r="D8"/>
  <c r="D7" s="1"/>
  <c r="D45" s="1"/>
  <c r="D44" s="1"/>
  <c r="B8"/>
  <c r="G56"/>
  <c r="E56"/>
  <c r="C56"/>
  <c r="I8"/>
  <c r="I7" s="1"/>
  <c r="I45" s="1"/>
  <c r="I44" s="1"/>
  <c r="G8"/>
  <c r="G7" s="1"/>
  <c r="G45" s="1"/>
  <c r="G44" s="1"/>
  <c r="E8"/>
  <c r="E7" s="1"/>
  <c r="E45" s="1"/>
  <c r="E44" s="1"/>
  <c r="C8"/>
  <c r="C7" s="1"/>
  <c r="B56"/>
  <c r="J43"/>
  <c r="H43"/>
  <c r="H92"/>
  <c r="H91" s="1"/>
  <c r="F43"/>
  <c r="F92"/>
  <c r="F91" s="1"/>
  <c r="D43"/>
  <c r="D92"/>
  <c r="D91" s="1"/>
  <c r="D103" s="1"/>
  <c r="K103" s="1"/>
  <c r="K8"/>
  <c r="K7" s="1"/>
  <c r="B7"/>
  <c r="B45" s="1"/>
  <c r="I92"/>
  <c r="I91" s="1"/>
  <c r="I43"/>
  <c r="G92"/>
  <c r="G91" s="1"/>
  <c r="G43"/>
  <c r="E92"/>
  <c r="E91" s="1"/>
  <c r="E104" s="1"/>
  <c r="K104" s="1"/>
  <c r="E43"/>
  <c r="C46"/>
  <c r="K46" s="1"/>
  <c r="C45"/>
  <c r="J57"/>
  <c r="J56" s="1"/>
  <c r="C44" l="1"/>
  <c r="K57"/>
  <c r="B44"/>
  <c r="K45"/>
  <c r="J92"/>
  <c r="J91" s="1"/>
  <c r="K56"/>
  <c r="B43" l="1"/>
  <c r="K44"/>
  <c r="B92"/>
  <c r="C92"/>
  <c r="C91" s="1"/>
  <c r="C102" s="1"/>
  <c r="K102" s="1"/>
  <c r="K99" s="1"/>
  <c r="C43"/>
  <c r="K92" l="1"/>
  <c r="B91"/>
  <c r="K91" s="1"/>
  <c r="K43"/>
</calcChain>
</file>

<file path=xl/sharedStrings.xml><?xml version="1.0" encoding="utf-8"?>
<sst xmlns="http://schemas.openxmlformats.org/spreadsheetml/2006/main" count="122" uniqueCount="122">
  <si>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</si>
  <si>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</si>
  <si>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</si>
  <si>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</si>
  <si>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</si>
  <si>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</si>
  <si>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</si>
  <si>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</si>
  <si>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</si>
  <si>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</si>
  <si>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</si>
  <si>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</si>
  <si>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</si>
  <si>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</si>
  <si>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</si>
  <si>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</si>
  <si>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</si>
  <si>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</si>
  <si>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</si>
  <si>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</si>
  <si>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</si>
  <si>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</si>
  <si>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</si>
  <si>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</si>
  <si>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</si>
  <si>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</si>
  <si>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</si>
  <si>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</si>
  <si>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</si>
  <si>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</si>
  <si>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</si>
  <si>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</si>
  <si>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</si>
  <si>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</si>
  <si>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</si>
  <si>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</si>
  <si>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</si>
  <si>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</si>
  <si>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</si>
  <si>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</si>
  <si>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</si>
  <si>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</si>
  <si>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</si>
  <si>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</si>
  <si>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</si>
  <si>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</si>
  <si>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</si>
  <si>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</si>
  <si>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</si>
  <si>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</si>
  <si>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</si>
  <si>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</si>
  <si>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</si>
  <si>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</si>
  <si>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</si>
  <si>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</si>
  <si>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</si>
  <si>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</si>
  <si>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</si>
  <si>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</si>
  <si>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</si>
  <si>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</si>
  <si>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</si>
  <si>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</si>
  <si>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</si>
  <si>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</si>
  <si>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</si>
  <si>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</si>
  <si>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</si>
  <si>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</si>
  <si>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</si>
  <si>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</si>
  <si>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</si>
  <si>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</si>
  <si>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</si>
  <si>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</si>
  <si>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</si>
  <si>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</si>
  <si>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</si>
  <si>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</si>
  <si>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</si>
  <si>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</si>
  <si>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</si>
  <si>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</si>
  <si>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</si>
  <si>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</si>
  <si>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</si>
  <si>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</si>
  <si>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</si>
  <si>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</si>
  <si>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</si>
  <si>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</si>
  <si>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</si>
  <si>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</si>
  <si>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</si>
  <si>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</si>
  <si>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</si>
  <si>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</si>
  <si>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</si>
  <si>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</si>
  <si>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</si>
  <si>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 xml:space="preserve">6.3. Revisão de Remuneração pelo Transporte Coletivo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</si>
  <si>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</si>
  <si>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</si>
  <si>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</si>
  <si>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</si>
  <si>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</si>
  <si>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</si>
  <si>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</si>
  <si>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</si>
  <si>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</si>
  <si>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</si>
  <si>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</si>
  <si>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</si>
  <si>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</si>
  <si>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</si>
  <si>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</si>
  <si>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</si>
  <si>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</si>
  <si>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</si>
  <si>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</si>
  <si>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OPERAÇÃO 23/11/13 - VENCIMENTO 29/11/13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</si>
</sst>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164" fontId="4" fillId="0" borderId="5" xfId="0" applyNumberFormat="1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3" ht="21">
      <c r="A2" s="60" t="s">
        <v>121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1" t="s">
        <v>15</v>
      </c>
      <c r="B4" s="63" t="s">
        <v>120</v>
      </c>
      <c r="C4" s="64"/>
      <c r="D4" s="64"/>
      <c r="E4" s="64"/>
      <c r="F4" s="64"/>
      <c r="G4" s="64"/>
      <c r="H4" s="64"/>
      <c r="I4" s="64"/>
      <c r="J4" s="65"/>
      <c r="K4" s="62" t="s">
        <v>16</v>
      </c>
    </row>
    <row r="5" spans="1:13" ht="38.25">
      <c r="A5" s="61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66" t="s">
        <v>119</v>
      </c>
      <c r="J5" s="66" t="s">
        <v>118</v>
      </c>
      <c r="K5" s="61"/>
    </row>
    <row r="6" spans="1:13" ht="18.75" customHeight="1">
      <c r="A6" s="6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7"/>
      <c r="J6" s="67"/>
      <c r="K6" s="61"/>
    </row>
    <row r="7" spans="1:13" ht="17.25" customHeight="1">
      <c r="A7" s="8" t="s">
        <v>30</v>
      </c>
      <c r="B7" s="9">
        <f t="shared" ref="B7:K7" si="0">+B8+B16+B20+B23</f>
        <v>321024</v>
      </c>
      <c r="C7" s="9">
        <f t="shared" si="0"/>
        <v>407276</v>
      </c>
      <c r="D7" s="9">
        <f t="shared" si="0"/>
        <v>468695</v>
      </c>
      <c r="E7" s="9">
        <f t="shared" si="0"/>
        <v>267105</v>
      </c>
      <c r="F7" s="9">
        <f t="shared" si="0"/>
        <v>415285</v>
      </c>
      <c r="G7" s="9">
        <f t="shared" si="0"/>
        <v>654071</v>
      </c>
      <c r="H7" s="9">
        <f t="shared" si="0"/>
        <v>257779</v>
      </c>
      <c r="I7" s="9">
        <f t="shared" si="0"/>
        <v>58854</v>
      </c>
      <c r="J7" s="9">
        <f t="shared" si="0"/>
        <v>156932</v>
      </c>
      <c r="K7" s="9">
        <f t="shared" si="0"/>
        <v>3007021</v>
      </c>
      <c r="L7" s="55"/>
    </row>
    <row r="8" spans="1:13" ht="17.25" customHeight="1">
      <c r="A8" s="10" t="s">
        <v>31</v>
      </c>
      <c r="B8" s="11">
        <f>B9+B12</f>
        <v>190913</v>
      </c>
      <c r="C8" s="11">
        <f t="shared" ref="C8:J8" si="1">C9+C12</f>
        <v>253256</v>
      </c>
      <c r="D8" s="11">
        <f t="shared" si="1"/>
        <v>275025</v>
      </c>
      <c r="E8" s="11">
        <f t="shared" si="1"/>
        <v>160964</v>
      </c>
      <c r="F8" s="11">
        <f t="shared" si="1"/>
        <v>230606</v>
      </c>
      <c r="G8" s="11">
        <f t="shared" si="1"/>
        <v>351525</v>
      </c>
      <c r="H8" s="11">
        <f t="shared" si="1"/>
        <v>159615</v>
      </c>
      <c r="I8" s="11">
        <f t="shared" si="1"/>
        <v>32572</v>
      </c>
      <c r="J8" s="11">
        <f t="shared" si="1"/>
        <v>89699</v>
      </c>
      <c r="K8" s="11">
        <f>SUM(B8:J8)</f>
        <v>1744175</v>
      </c>
    </row>
    <row r="9" spans="1:13" ht="17.25" customHeight="1">
      <c r="A9" s="15" t="s">
        <v>17</v>
      </c>
      <c r="B9" s="13">
        <f>+B10+B11</f>
        <v>33735</v>
      </c>
      <c r="C9" s="13">
        <f t="shared" ref="C9:J9" si="2">+C10+C11</f>
        <v>50322</v>
      </c>
      <c r="D9" s="13">
        <f t="shared" si="2"/>
        <v>50212</v>
      </c>
      <c r="E9" s="13">
        <f t="shared" si="2"/>
        <v>28764</v>
      </c>
      <c r="F9" s="13">
        <f t="shared" si="2"/>
        <v>34429</v>
      </c>
      <c r="G9" s="13">
        <f t="shared" si="2"/>
        <v>38983</v>
      </c>
      <c r="H9" s="13">
        <f t="shared" si="2"/>
        <v>31816</v>
      </c>
      <c r="I9" s="13">
        <f t="shared" si="2"/>
        <v>7432</v>
      </c>
      <c r="J9" s="13">
        <f t="shared" si="2"/>
        <v>14178</v>
      </c>
      <c r="K9" s="11">
        <f>SUM(B9:J9)</f>
        <v>289871</v>
      </c>
    </row>
    <row r="10" spans="1:13" ht="17.25" customHeight="1">
      <c r="A10" s="31" t="s">
        <v>18</v>
      </c>
      <c r="B10" s="13">
        <v>33735</v>
      </c>
      <c r="C10" s="13">
        <v>50322</v>
      </c>
      <c r="D10" s="13">
        <v>50212</v>
      </c>
      <c r="E10" s="13">
        <v>28764</v>
      </c>
      <c r="F10" s="13">
        <v>34429</v>
      </c>
      <c r="G10" s="13">
        <v>38983</v>
      </c>
      <c r="H10" s="13">
        <v>31816</v>
      </c>
      <c r="I10" s="13">
        <v>7432</v>
      </c>
      <c r="J10" s="13">
        <v>14178</v>
      </c>
      <c r="K10" s="11">
        <f>SUM(B10:J10)</f>
        <v>289871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157178</v>
      </c>
      <c r="C12" s="17">
        <f t="shared" si="3"/>
        <v>202934</v>
      </c>
      <c r="D12" s="17">
        <f t="shared" si="3"/>
        <v>224813</v>
      </c>
      <c r="E12" s="17">
        <f t="shared" si="3"/>
        <v>132200</v>
      </c>
      <c r="F12" s="17">
        <f t="shared" si="3"/>
        <v>196177</v>
      </c>
      <c r="G12" s="17">
        <f t="shared" si="3"/>
        <v>312542</v>
      </c>
      <c r="H12" s="17">
        <f t="shared" si="3"/>
        <v>127799</v>
      </c>
      <c r="I12" s="17">
        <f t="shared" si="3"/>
        <v>25140</v>
      </c>
      <c r="J12" s="17">
        <f t="shared" si="3"/>
        <v>75521</v>
      </c>
      <c r="K12" s="11">
        <f t="shared" ref="K12:K23" si="4">SUM(B12:J12)</f>
        <v>1454304</v>
      </c>
    </row>
    <row r="13" spans="1:13" ht="17.25" customHeight="1">
      <c r="A13" s="14" t="s">
        <v>20</v>
      </c>
      <c r="B13" s="13">
        <v>70767</v>
      </c>
      <c r="C13" s="13">
        <v>99748</v>
      </c>
      <c r="D13" s="13">
        <v>112922</v>
      </c>
      <c r="E13" s="13">
        <v>65398</v>
      </c>
      <c r="F13" s="13">
        <v>93052</v>
      </c>
      <c r="G13" s="13">
        <v>142208</v>
      </c>
      <c r="H13" s="13">
        <v>57188</v>
      </c>
      <c r="I13" s="13">
        <v>13644</v>
      </c>
      <c r="J13" s="13">
        <v>37640</v>
      </c>
      <c r="K13" s="11">
        <f t="shared" si="4"/>
        <v>692567</v>
      </c>
      <c r="L13" s="55"/>
      <c r="M13" s="56"/>
    </row>
    <row r="14" spans="1:13" ht="17.25" customHeight="1">
      <c r="A14" s="14" t="s">
        <v>21</v>
      </c>
      <c r="B14" s="13">
        <v>65740</v>
      </c>
      <c r="C14" s="13">
        <v>75430</v>
      </c>
      <c r="D14" s="13">
        <v>84126</v>
      </c>
      <c r="E14" s="13">
        <v>51567</v>
      </c>
      <c r="F14" s="13">
        <v>79842</v>
      </c>
      <c r="G14" s="13">
        <v>139736</v>
      </c>
      <c r="H14" s="13">
        <v>55230</v>
      </c>
      <c r="I14" s="13">
        <v>8203</v>
      </c>
      <c r="J14" s="13">
        <v>28294</v>
      </c>
      <c r="K14" s="11">
        <f t="shared" si="4"/>
        <v>588168</v>
      </c>
      <c r="L14" s="55"/>
    </row>
    <row r="15" spans="1:13" ht="17.25" customHeight="1">
      <c r="A15" s="14" t="s">
        <v>22</v>
      </c>
      <c r="B15" s="13">
        <v>20671</v>
      </c>
      <c r="C15" s="13">
        <v>27756</v>
      </c>
      <c r="D15" s="13">
        <v>27765</v>
      </c>
      <c r="E15" s="13">
        <v>15235</v>
      </c>
      <c r="F15" s="13">
        <v>23283</v>
      </c>
      <c r="G15" s="13">
        <v>30598</v>
      </c>
      <c r="H15" s="13">
        <v>15381</v>
      </c>
      <c r="I15" s="13">
        <v>3293</v>
      </c>
      <c r="J15" s="13">
        <v>9587</v>
      </c>
      <c r="K15" s="11">
        <f t="shared" si="4"/>
        <v>173569</v>
      </c>
    </row>
    <row r="16" spans="1:13" ht="17.25" customHeight="1">
      <c r="A16" s="16" t="s">
        <v>23</v>
      </c>
      <c r="B16" s="11">
        <f>+B17+B18+B19</f>
        <v>107876</v>
      </c>
      <c r="C16" s="11">
        <f t="shared" ref="C16:J16" si="5">+C17+C18+C19</f>
        <v>120893</v>
      </c>
      <c r="D16" s="11">
        <f t="shared" si="5"/>
        <v>151137</v>
      </c>
      <c r="E16" s="11">
        <f t="shared" si="5"/>
        <v>84438</v>
      </c>
      <c r="F16" s="11">
        <f t="shared" si="5"/>
        <v>157003</v>
      </c>
      <c r="G16" s="11">
        <f t="shared" si="5"/>
        <v>271987</v>
      </c>
      <c r="H16" s="11">
        <f t="shared" si="5"/>
        <v>81584</v>
      </c>
      <c r="I16" s="11">
        <f t="shared" si="5"/>
        <v>19756</v>
      </c>
      <c r="J16" s="11">
        <f t="shared" si="5"/>
        <v>49536</v>
      </c>
      <c r="K16" s="11">
        <f t="shared" si="4"/>
        <v>1044210</v>
      </c>
    </row>
    <row r="17" spans="1:12" ht="17.25" customHeight="1">
      <c r="A17" s="12" t="s">
        <v>24</v>
      </c>
      <c r="B17" s="13">
        <v>54628</v>
      </c>
      <c r="C17" s="13">
        <v>68412</v>
      </c>
      <c r="D17" s="13">
        <v>85878</v>
      </c>
      <c r="E17" s="13">
        <v>47151</v>
      </c>
      <c r="F17" s="13">
        <v>82339</v>
      </c>
      <c r="G17" s="13">
        <v>133940</v>
      </c>
      <c r="H17" s="13">
        <v>42650</v>
      </c>
      <c r="I17" s="13">
        <v>11854</v>
      </c>
      <c r="J17" s="13">
        <v>27242</v>
      </c>
      <c r="K17" s="11">
        <f t="shared" si="4"/>
        <v>554094</v>
      </c>
      <c r="L17" s="55"/>
    </row>
    <row r="18" spans="1:12" ht="17.25" customHeight="1">
      <c r="A18" s="12" t="s">
        <v>25</v>
      </c>
      <c r="B18" s="13">
        <v>40728</v>
      </c>
      <c r="C18" s="13">
        <v>38636</v>
      </c>
      <c r="D18" s="13">
        <v>49455</v>
      </c>
      <c r="E18" s="13">
        <v>29110</v>
      </c>
      <c r="F18" s="13">
        <v>58546</v>
      </c>
      <c r="G18" s="13">
        <v>114113</v>
      </c>
      <c r="H18" s="13">
        <v>31069</v>
      </c>
      <c r="I18" s="13">
        <v>5718</v>
      </c>
      <c r="J18" s="13">
        <v>16556</v>
      </c>
      <c r="K18" s="11">
        <f t="shared" si="4"/>
        <v>383931</v>
      </c>
      <c r="L18" s="55"/>
    </row>
    <row r="19" spans="1:12" ht="17.25" customHeight="1">
      <c r="A19" s="12" t="s">
        <v>26</v>
      </c>
      <c r="B19" s="13">
        <v>12520</v>
      </c>
      <c r="C19" s="13">
        <v>13845</v>
      </c>
      <c r="D19" s="13">
        <v>15804</v>
      </c>
      <c r="E19" s="13">
        <v>8177</v>
      </c>
      <c r="F19" s="13">
        <v>16118</v>
      </c>
      <c r="G19" s="13">
        <v>23934</v>
      </c>
      <c r="H19" s="13">
        <v>7865</v>
      </c>
      <c r="I19" s="13">
        <v>2184</v>
      </c>
      <c r="J19" s="13">
        <v>5738</v>
      </c>
      <c r="K19" s="11">
        <f t="shared" si="4"/>
        <v>106185</v>
      </c>
    </row>
    <row r="20" spans="1:12" ht="17.25" customHeight="1">
      <c r="A20" s="16" t="s">
        <v>27</v>
      </c>
      <c r="B20" s="13">
        <v>22235</v>
      </c>
      <c r="C20" s="13">
        <v>33127</v>
      </c>
      <c r="D20" s="13">
        <v>42533</v>
      </c>
      <c r="E20" s="13">
        <v>21703</v>
      </c>
      <c r="F20" s="13">
        <v>27676</v>
      </c>
      <c r="G20" s="13">
        <v>30559</v>
      </c>
      <c r="H20" s="13">
        <v>14134</v>
      </c>
      <c r="I20" s="13">
        <v>6526</v>
      </c>
      <c r="J20" s="13">
        <v>17697</v>
      </c>
      <c r="K20" s="11">
        <f t="shared" si="4"/>
        <v>216190</v>
      </c>
    </row>
    <row r="21" spans="1:12" ht="17.25" customHeight="1">
      <c r="A21" s="12" t="s">
        <v>28</v>
      </c>
      <c r="B21" s="13">
        <v>14230</v>
      </c>
      <c r="C21" s="13">
        <v>21201</v>
      </c>
      <c r="D21" s="13">
        <v>27221</v>
      </c>
      <c r="E21" s="13">
        <v>13890</v>
      </c>
      <c r="F21" s="13">
        <v>17713</v>
      </c>
      <c r="G21" s="13">
        <v>19558</v>
      </c>
      <c r="H21" s="13">
        <v>9046</v>
      </c>
      <c r="I21" s="13">
        <v>4177</v>
      </c>
      <c r="J21" s="13">
        <v>11326</v>
      </c>
      <c r="K21" s="11">
        <f t="shared" si="4"/>
        <v>138362</v>
      </c>
      <c r="L21" s="55"/>
    </row>
    <row r="22" spans="1:12" ht="17.25" customHeight="1">
      <c r="A22" s="12" t="s">
        <v>29</v>
      </c>
      <c r="B22" s="13">
        <v>8005</v>
      </c>
      <c r="C22" s="13">
        <v>11926</v>
      </c>
      <c r="D22" s="13">
        <v>15312</v>
      </c>
      <c r="E22" s="13">
        <v>7813</v>
      </c>
      <c r="F22" s="13">
        <v>9963</v>
      </c>
      <c r="G22" s="13">
        <v>11001</v>
      </c>
      <c r="H22" s="13">
        <v>5088</v>
      </c>
      <c r="I22" s="13">
        <v>2349</v>
      </c>
      <c r="J22" s="13">
        <v>6371</v>
      </c>
      <c r="K22" s="11">
        <f t="shared" si="4"/>
        <v>77828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2446</v>
      </c>
      <c r="I23" s="11">
        <v>0</v>
      </c>
      <c r="J23" s="11">
        <v>0</v>
      </c>
      <c r="K23" s="11">
        <f t="shared" si="4"/>
        <v>2446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2.7275</v>
      </c>
      <c r="E25" s="34">
        <f t="shared" si="6"/>
        <v>2.3376999999999999</v>
      </c>
      <c r="F25" s="34">
        <f t="shared" si="6"/>
        <v>2.4076</v>
      </c>
      <c r="G25" s="34">
        <f t="shared" si="6"/>
        <v>2.0710999999999999</v>
      </c>
      <c r="H25" s="34">
        <f t="shared" si="6"/>
        <v>2.2637999999999998</v>
      </c>
      <c r="I25" s="34">
        <f t="shared" si="6"/>
        <v>3.95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2.7275</v>
      </c>
      <c r="E26" s="34">
        <v>2.3376999999999999</v>
      </c>
      <c r="F26" s="34">
        <v>2.4076</v>
      </c>
      <c r="G26" s="34">
        <v>2.0710999999999999</v>
      </c>
      <c r="H26" s="34">
        <v>2.2637999999999998</v>
      </c>
      <c r="I26" s="34">
        <v>3.95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21475.71</v>
      </c>
      <c r="I31" s="20">
        <v>0</v>
      </c>
      <c r="J31" s="20">
        <v>0</v>
      </c>
      <c r="K31" s="24">
        <f>SUM(B31:J31)</f>
        <v>21475.71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743911.93</v>
      </c>
      <c r="C43" s="23">
        <f t="shared" ref="C43:H43" si="8">+C44+C52</f>
        <v>1075153.8700000001</v>
      </c>
      <c r="D43" s="23">
        <f t="shared" si="8"/>
        <v>1298705.4400000002</v>
      </c>
      <c r="E43" s="23">
        <f t="shared" si="8"/>
        <v>643686.25</v>
      </c>
      <c r="F43" s="23">
        <f t="shared" si="8"/>
        <v>1017791.0800000001</v>
      </c>
      <c r="G43" s="23">
        <f t="shared" si="8"/>
        <v>1379776.52</v>
      </c>
      <c r="H43" s="23">
        <f t="shared" si="8"/>
        <v>618296.12</v>
      </c>
      <c r="I43" s="23">
        <f>+I44+I52</f>
        <v>232473.3</v>
      </c>
      <c r="J43" s="23">
        <f>+J44+J52</f>
        <v>403866.86000000004</v>
      </c>
      <c r="K43" s="23">
        <f>SUM(B43:J43)</f>
        <v>7413661.3700000001</v>
      </c>
    </row>
    <row r="44" spans="1:11" ht="17.25" customHeight="1">
      <c r="A44" s="16" t="s">
        <v>49</v>
      </c>
      <c r="B44" s="24">
        <f>SUM(B45:B51)</f>
        <v>729013.4</v>
      </c>
      <c r="C44" s="24">
        <f t="shared" ref="C44:H44" si="9">SUM(C45:C51)</f>
        <v>1054903.6100000001</v>
      </c>
      <c r="D44" s="24">
        <f t="shared" si="9"/>
        <v>1278365.6100000001</v>
      </c>
      <c r="E44" s="24">
        <f t="shared" si="9"/>
        <v>624411.36</v>
      </c>
      <c r="F44" s="24">
        <f t="shared" si="9"/>
        <v>999840.17</v>
      </c>
      <c r="G44" s="24">
        <f t="shared" si="9"/>
        <v>1354646.45</v>
      </c>
      <c r="H44" s="24">
        <f t="shared" si="9"/>
        <v>605035.80999999994</v>
      </c>
      <c r="I44" s="24">
        <f>SUM(I45:I51)</f>
        <v>232473.3</v>
      </c>
      <c r="J44" s="24">
        <f>SUM(J45:J51)</f>
        <v>392251.53</v>
      </c>
      <c r="K44" s="24">
        <f t="shared" ref="K44:K52" si="10">SUM(B44:J44)</f>
        <v>7270941.2400000002</v>
      </c>
    </row>
    <row r="45" spans="1:11" ht="17.25" customHeight="1">
      <c r="A45" s="36" t="s">
        <v>50</v>
      </c>
      <c r="B45" s="24">
        <f t="shared" ref="B45:H45" si="11">ROUND(B26*B7,2)</f>
        <v>729013.4</v>
      </c>
      <c r="C45" s="24">
        <f t="shared" si="11"/>
        <v>1052564.0900000001</v>
      </c>
      <c r="D45" s="24">
        <f t="shared" si="11"/>
        <v>1278365.6100000001</v>
      </c>
      <c r="E45" s="24">
        <f t="shared" si="11"/>
        <v>624411.36</v>
      </c>
      <c r="F45" s="24">
        <f t="shared" si="11"/>
        <v>999840.17</v>
      </c>
      <c r="G45" s="24">
        <f t="shared" si="11"/>
        <v>1354646.45</v>
      </c>
      <c r="H45" s="24">
        <f t="shared" si="11"/>
        <v>583560.1</v>
      </c>
      <c r="I45" s="24">
        <f>ROUND(I26*I7,2)</f>
        <v>232473.3</v>
      </c>
      <c r="J45" s="24">
        <f>ROUND(J26*J7,2)</f>
        <v>392251.53</v>
      </c>
      <c r="K45" s="24">
        <f t="shared" si="10"/>
        <v>7247126.0100000007</v>
      </c>
    </row>
    <row r="46" spans="1:11" ht="17.25" customHeight="1">
      <c r="A46" s="36" t="s">
        <v>51</v>
      </c>
      <c r="B46" s="20">
        <v>0</v>
      </c>
      <c r="C46" s="24">
        <f>ROUND(C27*C7,2)</f>
        <v>2339.52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2339.52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21475.71</v>
      </c>
      <c r="I49" s="33">
        <f>+I31</f>
        <v>0</v>
      </c>
      <c r="J49" s="33">
        <f>+J31</f>
        <v>0</v>
      </c>
      <c r="K49" s="24">
        <f t="shared" si="10"/>
        <v>21475.71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14898.53</v>
      </c>
      <c r="C52" s="38">
        <v>20250.259999999998</v>
      </c>
      <c r="D52" s="38">
        <v>20339.830000000002</v>
      </c>
      <c r="E52" s="38">
        <v>19274.89</v>
      </c>
      <c r="F52" s="38">
        <v>17950.91</v>
      </c>
      <c r="G52" s="38">
        <v>25130.07</v>
      </c>
      <c r="H52" s="38">
        <v>13260.31</v>
      </c>
      <c r="I52" s="20">
        <v>0</v>
      </c>
      <c r="J52" s="38">
        <v>11615.33</v>
      </c>
      <c r="K52" s="38">
        <f t="shared" si="10"/>
        <v>142720.13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+B57+B64+B88+B89</f>
        <v>-101205</v>
      </c>
      <c r="C56" s="37">
        <f t="shared" si="12"/>
        <v>-151168.91</v>
      </c>
      <c r="D56" s="37">
        <f t="shared" si="12"/>
        <v>-151762.94</v>
      </c>
      <c r="E56" s="37">
        <f t="shared" si="12"/>
        <v>-87775.3</v>
      </c>
      <c r="F56" s="37">
        <f t="shared" si="12"/>
        <v>-103680.33</v>
      </c>
      <c r="G56" s="37">
        <f t="shared" si="12"/>
        <v>-116972.61</v>
      </c>
      <c r="H56" s="37">
        <f t="shared" si="12"/>
        <v>-95448</v>
      </c>
      <c r="I56" s="37">
        <f t="shared" si="12"/>
        <v>-24145.5</v>
      </c>
      <c r="J56" s="37">
        <f t="shared" si="12"/>
        <v>-42534</v>
      </c>
      <c r="K56" s="37">
        <f>SUM(B56:J56)</f>
        <v>-874692.59</v>
      </c>
    </row>
    <row r="57" spans="1:11" ht="18.75" customHeight="1">
      <c r="A57" s="16" t="s">
        <v>84</v>
      </c>
      <c r="B57" s="37">
        <f t="shared" ref="B57:J57" si="13">B58+B59+B60+B61+B62+B63</f>
        <v>-101205</v>
      </c>
      <c r="C57" s="37">
        <f t="shared" si="13"/>
        <v>-150966</v>
      </c>
      <c r="D57" s="37">
        <f t="shared" si="13"/>
        <v>-150636</v>
      </c>
      <c r="E57" s="37">
        <f t="shared" si="13"/>
        <v>-86292</v>
      </c>
      <c r="F57" s="37">
        <f t="shared" si="13"/>
        <v>-103287</v>
      </c>
      <c r="G57" s="37">
        <f t="shared" si="13"/>
        <v>-116949</v>
      </c>
      <c r="H57" s="37">
        <f t="shared" si="13"/>
        <v>-95448</v>
      </c>
      <c r="I57" s="37">
        <f t="shared" si="13"/>
        <v>-22296</v>
      </c>
      <c r="J57" s="37">
        <f t="shared" si="13"/>
        <v>-42534</v>
      </c>
      <c r="K57" s="37">
        <f t="shared" ref="K57:K90" si="14">SUM(B57:J57)</f>
        <v>-869613</v>
      </c>
    </row>
    <row r="58" spans="1:11" ht="18.75" customHeight="1">
      <c r="A58" s="12" t="s">
        <v>85</v>
      </c>
      <c r="B58" s="37">
        <f>-ROUND(B9*$D$3,2)</f>
        <v>-101205</v>
      </c>
      <c r="C58" s="37">
        <f t="shared" ref="C58:J58" si="15">-ROUND(C9*$D$3,2)</f>
        <v>-150966</v>
      </c>
      <c r="D58" s="37">
        <f t="shared" si="15"/>
        <v>-150636</v>
      </c>
      <c r="E58" s="37">
        <f t="shared" si="15"/>
        <v>-86292</v>
      </c>
      <c r="F58" s="37">
        <f t="shared" si="15"/>
        <v>-103287</v>
      </c>
      <c r="G58" s="37">
        <f t="shared" si="15"/>
        <v>-116949</v>
      </c>
      <c r="H58" s="37">
        <f t="shared" si="15"/>
        <v>-95448</v>
      </c>
      <c r="I58" s="37">
        <f t="shared" si="15"/>
        <v>-22296</v>
      </c>
      <c r="J58" s="37">
        <f t="shared" si="15"/>
        <v>-42534</v>
      </c>
      <c r="K58" s="37">
        <f t="shared" si="14"/>
        <v>-869613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</row>
    <row r="60" spans="1:11" ht="18.75" customHeight="1">
      <c r="A60" s="12" t="s">
        <v>60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8.75" customHeight="1">
      <c r="A62" s="12" t="s">
        <v>62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</row>
    <row r="63" spans="1:11" ht="18.75" customHeight="1">
      <c r="A63" s="12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8.75" customHeight="1">
      <c r="A64" s="12" t="s">
        <v>89</v>
      </c>
      <c r="B64" s="20">
        <v>0</v>
      </c>
      <c r="C64" s="49">
        <f t="shared" ref="B64:H64" si="16">SUM(C65:C86)</f>
        <v>-202.91</v>
      </c>
      <c r="D64" s="49">
        <f t="shared" si="16"/>
        <v>-1126.9399999999998</v>
      </c>
      <c r="E64" s="49">
        <f t="shared" si="16"/>
        <v>-1483.3</v>
      </c>
      <c r="F64" s="49">
        <f t="shared" si="16"/>
        <v>-393.33</v>
      </c>
      <c r="G64" s="49">
        <f t="shared" si="16"/>
        <v>-23.61</v>
      </c>
      <c r="H64" s="49">
        <f t="shared" si="16"/>
        <v>0</v>
      </c>
      <c r="I64" s="49">
        <v>-1849.5</v>
      </c>
      <c r="J64" s="49">
        <v>0</v>
      </c>
      <c r="K64" s="37">
        <f t="shared" si="14"/>
        <v>-5079.59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-1103.33</v>
      </c>
      <c r="E67" s="20">
        <v>0</v>
      </c>
      <c r="F67" s="37">
        <v>-393.33</v>
      </c>
      <c r="G67" s="20">
        <v>0</v>
      </c>
      <c r="H67" s="20">
        <v>0</v>
      </c>
      <c r="I67" s="49">
        <v>-1849.5</v>
      </c>
      <c r="J67" s="20">
        <v>0</v>
      </c>
      <c r="K67" s="37">
        <f t="shared" si="14"/>
        <v>-3346.16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</row>
    <row r="69" spans="1:11" ht="18.75" customHeight="1">
      <c r="A69" s="36" t="s">
        <v>68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3">
        <f t="shared" si="14"/>
        <v>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102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3">
        <f t="shared" si="14"/>
        <v>0</v>
      </c>
    </row>
    <row r="87" spans="1:12" ht="18.75" customHeight="1">
      <c r="A87" s="12" t="s">
        <v>103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33">
        <f t="shared" si="14"/>
        <v>0</v>
      </c>
    </row>
    <row r="88" spans="1:12" ht="18.75" customHeight="1">
      <c r="A88" s="16" t="s">
        <v>101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33">
        <f t="shared" si="14"/>
        <v>0</v>
      </c>
    </row>
    <row r="89" spans="1:12" ht="18.75" customHeight="1">
      <c r="A89" s="16" t="s">
        <v>97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33">
        <f t="shared" si="14"/>
        <v>0</v>
      </c>
    </row>
    <row r="90" spans="1:12" ht="18.75" customHeight="1">
      <c r="A90" s="16"/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/>
      <c r="J90" s="21"/>
      <c r="K90" s="33">
        <f t="shared" si="14"/>
        <v>0</v>
      </c>
    </row>
    <row r="91" spans="1:12" ht="18.75" customHeight="1">
      <c r="A91" s="16" t="s">
        <v>93</v>
      </c>
      <c r="B91" s="25">
        <f t="shared" ref="B91:H91" si="17">+B92+B93</f>
        <v>642706.93000000005</v>
      </c>
      <c r="C91" s="25">
        <f t="shared" si="17"/>
        <v>923984.96000000008</v>
      </c>
      <c r="D91" s="25">
        <f t="shared" si="17"/>
        <v>1146942.5000000002</v>
      </c>
      <c r="E91" s="25">
        <f t="shared" si="17"/>
        <v>555910.94999999995</v>
      </c>
      <c r="F91" s="25">
        <f t="shared" si="17"/>
        <v>914110.75000000012</v>
      </c>
      <c r="G91" s="25">
        <f t="shared" si="17"/>
        <v>1262803.9099999999</v>
      </c>
      <c r="H91" s="25">
        <f t="shared" si="17"/>
        <v>522848.11999999994</v>
      </c>
      <c r="I91" s="25">
        <f>+I92+I93</f>
        <v>208327.8</v>
      </c>
      <c r="J91" s="25">
        <f>+J92+J93</f>
        <v>361332.86000000004</v>
      </c>
      <c r="K91" s="50">
        <f>SUM(B91:J91)</f>
        <v>6538968.7800000012</v>
      </c>
      <c r="L91" s="57"/>
    </row>
    <row r="92" spans="1:12" ht="18.75" customHeight="1">
      <c r="A92" s="16" t="s">
        <v>92</v>
      </c>
      <c r="B92" s="25">
        <f t="shared" ref="B92:H92" si="18">+B44+B57+B64+B88</f>
        <v>627808.4</v>
      </c>
      <c r="C92" s="25">
        <f t="shared" si="18"/>
        <v>903734.70000000007</v>
      </c>
      <c r="D92" s="25">
        <f t="shared" si="18"/>
        <v>1126602.6700000002</v>
      </c>
      <c r="E92" s="25">
        <f t="shared" si="18"/>
        <v>536636.05999999994</v>
      </c>
      <c r="F92" s="25">
        <f t="shared" si="18"/>
        <v>896159.84000000008</v>
      </c>
      <c r="G92" s="25">
        <f t="shared" si="18"/>
        <v>1237673.8399999999</v>
      </c>
      <c r="H92" s="25">
        <f t="shared" si="18"/>
        <v>509587.80999999994</v>
      </c>
      <c r="I92" s="25">
        <f>+I44+I57+I64+I88</f>
        <v>208327.8</v>
      </c>
      <c r="J92" s="25">
        <f>+J44+J57+J64+J88</f>
        <v>349717.53</v>
      </c>
      <c r="K92" s="50">
        <f>SUM(B92:J92)</f>
        <v>6396248.6500000004</v>
      </c>
      <c r="L92" s="57"/>
    </row>
    <row r="93" spans="1:12" ht="18.75" customHeight="1">
      <c r="A93" s="16" t="s">
        <v>96</v>
      </c>
      <c r="B93" s="25">
        <f t="shared" ref="B93:H93" si="19">IF(+B52+B89+B94&lt;0,0,(B52+B89+B94))</f>
        <v>14898.53</v>
      </c>
      <c r="C93" s="25">
        <f t="shared" si="19"/>
        <v>20250.259999999998</v>
      </c>
      <c r="D93" s="25">
        <f t="shared" si="19"/>
        <v>20339.830000000002</v>
      </c>
      <c r="E93" s="25">
        <f t="shared" si="19"/>
        <v>19274.89</v>
      </c>
      <c r="F93" s="25">
        <f t="shared" si="19"/>
        <v>17950.91</v>
      </c>
      <c r="G93" s="25">
        <f t="shared" si="19"/>
        <v>25130.07</v>
      </c>
      <c r="H93" s="25">
        <f t="shared" si="19"/>
        <v>13260.31</v>
      </c>
      <c r="I93" s="20">
        <f>IF(+I52+I89+I94&lt;0,0,(I52+I89+I94))</f>
        <v>0</v>
      </c>
      <c r="J93" s="25">
        <f>IF(+J52+J89+J94&lt;0,0,(J52+J89+J94))</f>
        <v>11615.33</v>
      </c>
      <c r="K93" s="50">
        <f>SUM(B93:J93)</f>
        <v>142720.13</v>
      </c>
      <c r="L93" s="57"/>
    </row>
    <row r="94" spans="1:12" ht="18" customHeight="1">
      <c r="A94" s="16" t="s">
        <v>94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1">
        <f>SUM(B94:J94)</f>
        <v>0</v>
      </c>
    </row>
    <row r="95" spans="1:12" ht="18.75" customHeight="1">
      <c r="A95" s="16" t="s">
        <v>95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</row>
    <row r="96" spans="1:12" ht="18.75" customHeight="1">
      <c r="A96" s="2"/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/>
      <c r="J96" s="21"/>
      <c r="K96" s="21"/>
    </row>
    <row r="97" spans="1:11" ht="18.7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58"/>
    </row>
    <row r="98" spans="1:11" ht="18.75" customHeight="1">
      <c r="A98" s="8"/>
      <c r="B98" s="47">
        <v>0</v>
      </c>
      <c r="C98" s="47">
        <v>0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/>
      <c r="J98" s="47"/>
      <c r="K98" s="47"/>
    </row>
    <row r="99" spans="1:11" ht="18.75" customHeight="1">
      <c r="A99" s="26" t="s">
        <v>79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43">
        <f>SUM(K100:K117)</f>
        <v>6538968.7700000005</v>
      </c>
    </row>
    <row r="100" spans="1:11" ht="18.75" customHeight="1">
      <c r="A100" s="27" t="s">
        <v>80</v>
      </c>
      <c r="B100" s="28">
        <v>81611.86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3">
        <f>SUM(B100:J100)</f>
        <v>81611.86</v>
      </c>
    </row>
    <row r="101" spans="1:11" ht="18.75" customHeight="1">
      <c r="A101" s="27" t="s">
        <v>81</v>
      </c>
      <c r="B101" s="28">
        <v>561095.06999999995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 t="shared" ref="K101:K117" si="20">SUM(B101:J101)</f>
        <v>561095.06999999995</v>
      </c>
    </row>
    <row r="102" spans="1:11" ht="18.75" customHeight="1">
      <c r="A102" s="27" t="s">
        <v>82</v>
      </c>
      <c r="B102" s="42">
        <v>0</v>
      </c>
      <c r="C102" s="28">
        <f>+C91</f>
        <v>923984.96000000008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si="20"/>
        <v>923984.96000000008</v>
      </c>
    </row>
    <row r="103" spans="1:11" ht="18.75" customHeight="1">
      <c r="A103" s="27" t="s">
        <v>83</v>
      </c>
      <c r="B103" s="42">
        <v>0</v>
      </c>
      <c r="C103" s="42">
        <v>0</v>
      </c>
      <c r="D103" s="28">
        <f>+D91</f>
        <v>1146942.5000000002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0"/>
        <v>1146942.5000000002</v>
      </c>
    </row>
    <row r="104" spans="1:11" ht="18.75" customHeight="1">
      <c r="A104" s="27" t="s">
        <v>104</v>
      </c>
      <c r="B104" s="42">
        <v>0</v>
      </c>
      <c r="C104" s="42">
        <v>0</v>
      </c>
      <c r="D104" s="42">
        <v>0</v>
      </c>
      <c r="E104" s="28">
        <f>+E91</f>
        <v>555910.94999999995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0"/>
        <v>555910.94999999995</v>
      </c>
    </row>
    <row r="105" spans="1:11" ht="18.75" customHeight="1">
      <c r="A105" s="27" t="s">
        <v>105</v>
      </c>
      <c r="B105" s="42">
        <v>0</v>
      </c>
      <c r="C105" s="42">
        <v>0</v>
      </c>
      <c r="D105" s="42">
        <v>0</v>
      </c>
      <c r="E105" s="42">
        <v>0</v>
      </c>
      <c r="F105" s="28">
        <v>110204.2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0"/>
        <v>110204.2</v>
      </c>
    </row>
    <row r="106" spans="1:11" ht="18.75" customHeight="1">
      <c r="A106" s="27" t="s">
        <v>106</v>
      </c>
      <c r="B106" s="42">
        <v>0</v>
      </c>
      <c r="C106" s="42">
        <v>0</v>
      </c>
      <c r="D106" s="42">
        <v>0</v>
      </c>
      <c r="E106" s="42">
        <v>0</v>
      </c>
      <c r="F106" s="28">
        <v>152253.43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0"/>
        <v>152253.43</v>
      </c>
    </row>
    <row r="107" spans="1:11" ht="18.75" customHeight="1">
      <c r="A107" s="27" t="s">
        <v>107</v>
      </c>
      <c r="B107" s="42">
        <v>0</v>
      </c>
      <c r="C107" s="42">
        <v>0</v>
      </c>
      <c r="D107" s="42">
        <v>0</v>
      </c>
      <c r="E107" s="42">
        <v>0</v>
      </c>
      <c r="F107" s="28">
        <v>228131.95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0"/>
        <v>228131.95</v>
      </c>
    </row>
    <row r="108" spans="1:11" ht="18.75" customHeight="1">
      <c r="A108" s="27" t="s">
        <v>108</v>
      </c>
      <c r="B108" s="42">
        <v>0</v>
      </c>
      <c r="C108" s="42">
        <v>0</v>
      </c>
      <c r="D108" s="42">
        <v>0</v>
      </c>
      <c r="E108" s="42">
        <v>0</v>
      </c>
      <c r="F108" s="28">
        <v>423521.17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0"/>
        <v>423521.17</v>
      </c>
    </row>
    <row r="109" spans="1:11" ht="18.75" customHeight="1">
      <c r="A109" s="27" t="s">
        <v>109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28">
        <v>386496.41</v>
      </c>
      <c r="H109" s="42">
        <v>0</v>
      </c>
      <c r="I109" s="42">
        <v>0</v>
      </c>
      <c r="J109" s="42">
        <v>0</v>
      </c>
      <c r="K109" s="43">
        <f t="shared" si="20"/>
        <v>386496.41</v>
      </c>
    </row>
    <row r="110" spans="1:11" ht="18.75" customHeight="1">
      <c r="A110" s="27" t="s">
        <v>110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32589.68</v>
      </c>
      <c r="H110" s="42">
        <v>0</v>
      </c>
      <c r="I110" s="42">
        <v>0</v>
      </c>
      <c r="J110" s="42">
        <v>0</v>
      </c>
      <c r="K110" s="43">
        <f t="shared" si="20"/>
        <v>32589.68</v>
      </c>
    </row>
    <row r="111" spans="1:11" ht="18.75" customHeight="1">
      <c r="A111" s="27" t="s">
        <v>111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201965.81</v>
      </c>
      <c r="H111" s="42">
        <v>0</v>
      </c>
      <c r="I111" s="42">
        <v>0</v>
      </c>
      <c r="J111" s="42">
        <v>0</v>
      </c>
      <c r="K111" s="43">
        <f t="shared" si="20"/>
        <v>201965.81</v>
      </c>
    </row>
    <row r="112" spans="1:11" ht="18.75" customHeight="1">
      <c r="A112" s="27" t="s">
        <v>112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163010.63</v>
      </c>
      <c r="H112" s="42">
        <v>0</v>
      </c>
      <c r="I112" s="42">
        <v>0</v>
      </c>
      <c r="J112" s="42">
        <v>0</v>
      </c>
      <c r="K112" s="43">
        <f t="shared" si="20"/>
        <v>163010.63</v>
      </c>
    </row>
    <row r="113" spans="1:11" ht="18.75" customHeight="1">
      <c r="A113" s="27" t="s">
        <v>113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478741.37</v>
      </c>
      <c r="H113" s="42">
        <v>0</v>
      </c>
      <c r="I113" s="42">
        <v>0</v>
      </c>
      <c r="J113" s="42">
        <v>0</v>
      </c>
      <c r="K113" s="43">
        <f t="shared" si="20"/>
        <v>478741.37</v>
      </c>
    </row>
    <row r="114" spans="1:11" ht="18.75" customHeight="1">
      <c r="A114" s="27" t="s">
        <v>114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28">
        <v>186477.94</v>
      </c>
      <c r="I114" s="42">
        <v>0</v>
      </c>
      <c r="J114" s="42">
        <v>0</v>
      </c>
      <c r="K114" s="43">
        <f t="shared" si="20"/>
        <v>186477.94</v>
      </c>
    </row>
    <row r="115" spans="1:11" ht="18.75" customHeight="1">
      <c r="A115" s="27" t="s">
        <v>115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336370.18</v>
      </c>
      <c r="I115" s="42">
        <v>0</v>
      </c>
      <c r="J115" s="42">
        <v>0</v>
      </c>
      <c r="K115" s="43">
        <f t="shared" si="20"/>
        <v>336370.18</v>
      </c>
    </row>
    <row r="116" spans="1:11" ht="18.75" customHeight="1">
      <c r="A116" s="27" t="s">
        <v>116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28">
        <v>208327.8</v>
      </c>
      <c r="J116" s="42">
        <v>0</v>
      </c>
      <c r="K116" s="43">
        <f t="shared" si="20"/>
        <v>208327.8</v>
      </c>
    </row>
    <row r="117" spans="1:11" ht="18.75" customHeight="1">
      <c r="A117" s="29" t="s">
        <v>117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361332.86</v>
      </c>
      <c r="K117" s="46">
        <f t="shared" si="20"/>
        <v>361332.86</v>
      </c>
    </row>
    <row r="118" spans="1:11" ht="18.75" customHeight="1">
      <c r="A118" s="41"/>
      <c r="B118" s="53">
        <v>0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4">
        <v>171605.2</v>
      </c>
    </row>
    <row r="119" spans="1:11" ht="18.75" customHeight="1">
      <c r="A119" s="41"/>
    </row>
    <row r="120" spans="1:11" ht="18.75" customHeight="1">
      <c r="A120" s="41"/>
    </row>
    <row r="121" spans="1:11" ht="18.75" customHeight="1">
      <c r="A121" s="41"/>
    </row>
    <row r="122" spans="1:11" ht="18.75" customHeight="1">
      <c r="A122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2013-11-29T17:24:19Z</dcterms:modified>
</cp:coreProperties>
</file>