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71" i="8"/>
  <c r="G41"/>
  <c r="F41"/>
  <c r="K38"/>
  <c r="H38"/>
  <c r="G38"/>
  <c r="F38"/>
  <c r="E38"/>
  <c r="D38"/>
  <c r="C38"/>
  <c r="B38"/>
  <c r="B9" l="1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9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G58"/>
  <c r="G57" s="1"/>
  <c r="H58"/>
  <c r="H57" s="1"/>
  <c r="I58"/>
  <c r="I57" s="1"/>
  <c r="I56" s="1"/>
  <c r="J58"/>
  <c r="J57" s="1"/>
  <c r="J56" s="1"/>
  <c r="K59"/>
  <c r="K60"/>
  <c r="K61"/>
  <c r="K62"/>
  <c r="K63"/>
  <c r="B64"/>
  <c r="C64"/>
  <c r="D64"/>
  <c r="E64"/>
  <c r="F64"/>
  <c r="G64"/>
  <c r="H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/>
  <c r="K94"/>
  <c r="K100"/>
  <c r="K101"/>
  <c r="K105"/>
  <c r="K106"/>
  <c r="K107"/>
  <c r="K108"/>
  <c r="K109"/>
  <c r="K110"/>
  <c r="K111"/>
  <c r="K112"/>
  <c r="K113"/>
  <c r="K114"/>
  <c r="K115"/>
  <c r="K116"/>
  <c r="K117"/>
  <c r="K64" l="1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D92" s="1"/>
  <c r="D91" s="1"/>
  <c r="D103" s="1"/>
  <c r="K103" s="1"/>
  <c r="B8"/>
  <c r="H56"/>
  <c r="K58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J92"/>
  <c r="J91" s="1"/>
  <c r="H43"/>
  <c r="H92"/>
  <c r="H91" s="1"/>
  <c r="F43"/>
  <c r="D43"/>
  <c r="K8"/>
  <c r="K7" s="1"/>
  <c r="B7"/>
  <c r="B45" s="1"/>
  <c r="B56"/>
  <c r="I92"/>
  <c r="I91" s="1"/>
  <c r="I43"/>
  <c r="G92"/>
  <c r="G91" s="1"/>
  <c r="G43"/>
  <c r="E92"/>
  <c r="E91" s="1"/>
  <c r="E104" s="1"/>
  <c r="K104" s="1"/>
  <c r="E43"/>
  <c r="C46"/>
  <c r="K46" s="1"/>
  <c r="C45"/>
  <c r="F57"/>
  <c r="F56" s="1"/>
  <c r="K57" l="1"/>
  <c r="C44"/>
  <c r="K56"/>
  <c r="B44"/>
  <c r="K45"/>
  <c r="F92"/>
  <c r="F91" s="1"/>
  <c r="B43" l="1"/>
  <c r="K44"/>
  <c r="B92"/>
  <c r="C92"/>
  <c r="C91" s="1"/>
  <c r="C102" s="1"/>
  <c r="K102" s="1"/>
  <c r="K99" s="1"/>
  <c r="C43"/>
  <c r="K92" l="1"/>
  <c r="B91"/>
  <c r="K91" s="1"/>
  <c r="K43"/>
</calcChain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<sst xmlns="http://schemas.openxmlformats.org/spreadsheetml/2006/main" count="126" uniqueCount="126">
  <si>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</si>
  <si>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</si>
  <si>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</si>
  <si>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</si>
  <si>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</si>
  <si>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</si>
  <si>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</si>
  <si>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</si>
  <si>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</si>
  <si>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</si>
  <si>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</si>
  <si>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</si>
  <si>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</si>
  <si>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</si>
  <si>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</si>
  <si>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</si>
  <si>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</si>
  <si>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</si>
  <si>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</si>
  <si>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</si>
  <si>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</si>
  <si>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</si>
  <si>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</si>
  <si>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</si>
  <si>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</si>
  <si>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</si>
  <si>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</si>
  <si>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</si>
  <si>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</si>
  <si>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</si>
  <si>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</si>
  <si>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</si>
  <si>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</si>
  <si>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</si>
  <si>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</si>
  <si>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</si>
  <si>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</si>
  <si>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</si>
  <si>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</si>
  <si>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</si>
  <si>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</si>
  <si>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</si>
  <si>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</si>
  <si>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</si>
  <si>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</si>
  <si>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</si>
  <si>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</si>
  <si>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</si>
  <si>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</si>
  <si>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</si>
  <si>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</si>
  <si>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</si>
  <si>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</si>
  <si>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</si>
  <si>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</si>
  <si>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</si>
  <si>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</si>
  <si>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</si>
  <si>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</si>
  <si>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</si>
  <si>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</si>
  <si>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</si>
  <si>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</si>
  <si>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</si>
  <si>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</si>
  <si>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</si>
  <si>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</si>
  <si>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</si>
  <si>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</si>
  <si>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</si>
  <si>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</si>
  <si>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</si>
  <si>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</si>
  <si>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</si>
  <si>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</si>
  <si>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</si>
  <si>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</si>
  <si>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</si>
  <si>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</si>
  <si>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</si>
  <si>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</si>
  <si>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</si>
  <si>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</si>
  <si>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</si>
  <si>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</si>
  <si>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</si>
  <si>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</si>
  <si>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</si>
  <si>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</si>
  <si>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</si>
  <si>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</si>
  <si>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</si>
  <si>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</si>
  <si>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</si>
  <si>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</si>
  <si>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</si>
  <si>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</si>
  <si>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</si>
  <si>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</si>
  <si>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</si>
  <si>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</si>
  <si>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</si>
  <si>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</si>
  <si>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</si>
  <si>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</si>
  <si>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</si>
  <si>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</si>
  <si>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</si>
  <si>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</si>
  <si>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</si>
  <si>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</si>
  <si>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</si>
  <si>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</si>
  <si>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</si>
  <si>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</si>
  <si>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</si>
  <si>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</si>
  <si>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</si>
  <si>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</si>
  <si>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22/11/13 - VENCIMENTO 29/11/13</t>
  </si>
  <si>
    <t>6.3. Revisão de Remuneração pelo Transporte Coletivo (1)</t>
  </si>
  <si>
    <t>6.4. Revisão de Remuneração pelo Serviço Atende  (2)</t>
  </si>
  <si>
    <t>Notas:</t>
  </si>
  <si>
    <t xml:space="preserve">   (1) Revisão de remuneração para pagamento de combustível não fóssil referente aos meses de</t>
  </si>
  <si>
    <t xml:space="preserve">   setembro, outubro e novembro/13.</t>
  </si>
  <si>
    <t xml:space="preserve">   (2) Revisão de remuneração para pagamento das horas extras do mês de março/13.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</si>
</sst>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119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118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117</v>
      </c>
      <c r="J5" s="66" t="s">
        <v>116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601669</v>
      </c>
      <c r="C7" s="9">
        <f t="shared" si="0"/>
        <v>752756</v>
      </c>
      <c r="D7" s="9">
        <f t="shared" si="0"/>
        <v>786216</v>
      </c>
      <c r="E7" s="9">
        <f t="shared" si="0"/>
        <v>547949</v>
      </c>
      <c r="F7" s="9">
        <f t="shared" si="0"/>
        <v>790952</v>
      </c>
      <c r="G7" s="9">
        <f t="shared" si="0"/>
        <v>1227967</v>
      </c>
      <c r="H7" s="9">
        <f t="shared" si="0"/>
        <v>570194</v>
      </c>
      <c r="I7" s="9">
        <f t="shared" si="0"/>
        <v>117457</v>
      </c>
      <c r="J7" s="9">
        <f t="shared" si="0"/>
        <v>284561</v>
      </c>
      <c r="K7" s="9">
        <f t="shared" si="0"/>
        <v>5679721</v>
      </c>
      <c r="L7" s="55"/>
    </row>
    <row r="8" spans="1:13" ht="17.25" customHeight="1">
      <c r="A8" s="10" t="s">
        <v>31</v>
      </c>
      <c r="B8" s="11">
        <f>B9+B12</f>
        <v>357313</v>
      </c>
      <c r="C8" s="11">
        <f t="shared" ref="C8:J8" si="1">C9+C12</f>
        <v>462663</v>
      </c>
      <c r="D8" s="11">
        <f t="shared" si="1"/>
        <v>451038</v>
      </c>
      <c r="E8" s="11">
        <f t="shared" si="1"/>
        <v>326021</v>
      </c>
      <c r="F8" s="11">
        <f t="shared" si="1"/>
        <v>447521</v>
      </c>
      <c r="G8" s="11">
        <f t="shared" si="1"/>
        <v>670353</v>
      </c>
      <c r="H8" s="11">
        <f t="shared" si="1"/>
        <v>351356</v>
      </c>
      <c r="I8" s="11">
        <f t="shared" si="1"/>
        <v>64197</v>
      </c>
      <c r="J8" s="11">
        <f t="shared" si="1"/>
        <v>161146</v>
      </c>
      <c r="K8" s="11">
        <f>SUM(B8:J8)</f>
        <v>3291608</v>
      </c>
    </row>
    <row r="9" spans="1:13" ht="17.25" customHeight="1">
      <c r="A9" s="15" t="s">
        <v>17</v>
      </c>
      <c r="B9" s="13">
        <f>+B10+B11</f>
        <v>48095</v>
      </c>
      <c r="C9" s="13">
        <f t="shared" ref="C9:J9" si="2">+C10+C11</f>
        <v>66493</v>
      </c>
      <c r="D9" s="13">
        <f t="shared" si="2"/>
        <v>60700</v>
      </c>
      <c r="E9" s="13">
        <f t="shared" si="2"/>
        <v>43756</v>
      </c>
      <c r="F9" s="13">
        <f t="shared" si="2"/>
        <v>54341</v>
      </c>
      <c r="G9" s="13">
        <f t="shared" si="2"/>
        <v>62458</v>
      </c>
      <c r="H9" s="13">
        <f t="shared" si="2"/>
        <v>57086</v>
      </c>
      <c r="I9" s="13">
        <f t="shared" si="2"/>
        <v>10469</v>
      </c>
      <c r="J9" s="13">
        <f t="shared" si="2"/>
        <v>18730</v>
      </c>
      <c r="K9" s="11">
        <f>SUM(B9:J9)</f>
        <v>422128</v>
      </c>
    </row>
    <row r="10" spans="1:13" ht="17.25" customHeight="1">
      <c r="A10" s="31" t="s">
        <v>18</v>
      </c>
      <c r="B10" s="13">
        <v>48095</v>
      </c>
      <c r="C10" s="13">
        <v>66493</v>
      </c>
      <c r="D10" s="13">
        <v>60700</v>
      </c>
      <c r="E10" s="13">
        <v>43756</v>
      </c>
      <c r="F10" s="13">
        <v>54341</v>
      </c>
      <c r="G10" s="13">
        <v>62458</v>
      </c>
      <c r="H10" s="13">
        <v>57086</v>
      </c>
      <c r="I10" s="13">
        <v>10469</v>
      </c>
      <c r="J10" s="13">
        <v>18730</v>
      </c>
      <c r="K10" s="11">
        <f>SUM(B10:J10)</f>
        <v>422128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309218</v>
      </c>
      <c r="C12" s="17">
        <f t="shared" si="3"/>
        <v>396170</v>
      </c>
      <c r="D12" s="17">
        <f t="shared" si="3"/>
        <v>390338</v>
      </c>
      <c r="E12" s="17">
        <f t="shared" si="3"/>
        <v>282265</v>
      </c>
      <c r="F12" s="17">
        <f t="shared" si="3"/>
        <v>393180</v>
      </c>
      <c r="G12" s="17">
        <f t="shared" si="3"/>
        <v>607895</v>
      </c>
      <c r="H12" s="17">
        <f t="shared" si="3"/>
        <v>294270</v>
      </c>
      <c r="I12" s="17">
        <f t="shared" si="3"/>
        <v>53728</v>
      </c>
      <c r="J12" s="17">
        <f t="shared" si="3"/>
        <v>142416</v>
      </c>
      <c r="K12" s="11">
        <f t="shared" ref="K12:K23" si="4">SUM(B12:J12)</f>
        <v>2869480</v>
      </c>
    </row>
    <row r="13" spans="1:13" ht="17.25" customHeight="1">
      <c r="A13" s="14" t="s">
        <v>20</v>
      </c>
      <c r="B13" s="13">
        <v>129924</v>
      </c>
      <c r="C13" s="13">
        <v>179885</v>
      </c>
      <c r="D13" s="13">
        <v>184060</v>
      </c>
      <c r="E13" s="13">
        <v>130437</v>
      </c>
      <c r="F13" s="13">
        <v>179439</v>
      </c>
      <c r="G13" s="13">
        <v>269527</v>
      </c>
      <c r="H13" s="13">
        <v>124348</v>
      </c>
      <c r="I13" s="13">
        <v>26650</v>
      </c>
      <c r="J13" s="13">
        <v>66694</v>
      </c>
      <c r="K13" s="11">
        <f t="shared" si="4"/>
        <v>1290964</v>
      </c>
      <c r="L13" s="55"/>
      <c r="M13" s="56"/>
    </row>
    <row r="14" spans="1:13" ht="17.25" customHeight="1">
      <c r="A14" s="14" t="s">
        <v>21</v>
      </c>
      <c r="B14" s="13">
        <v>129622</v>
      </c>
      <c r="C14" s="13">
        <v>148263</v>
      </c>
      <c r="D14" s="13">
        <v>144996</v>
      </c>
      <c r="E14" s="13">
        <v>111060</v>
      </c>
      <c r="F14" s="13">
        <v>154247</v>
      </c>
      <c r="G14" s="13">
        <v>259600</v>
      </c>
      <c r="H14" s="13">
        <v>122638</v>
      </c>
      <c r="I14" s="13">
        <v>17769</v>
      </c>
      <c r="J14" s="13">
        <v>53102</v>
      </c>
      <c r="K14" s="11">
        <f t="shared" si="4"/>
        <v>1141297</v>
      </c>
      <c r="L14" s="55"/>
    </row>
    <row r="15" spans="1:13" ht="17.25" customHeight="1">
      <c r="A15" s="14" t="s">
        <v>22</v>
      </c>
      <c r="B15" s="13">
        <v>49672</v>
      </c>
      <c r="C15" s="13">
        <v>68022</v>
      </c>
      <c r="D15" s="13">
        <v>61282</v>
      </c>
      <c r="E15" s="13">
        <v>40768</v>
      </c>
      <c r="F15" s="13">
        <v>59494</v>
      </c>
      <c r="G15" s="13">
        <v>78768</v>
      </c>
      <c r="H15" s="13">
        <v>47284</v>
      </c>
      <c r="I15" s="13">
        <v>9309</v>
      </c>
      <c r="J15" s="13">
        <v>22620</v>
      </c>
      <c r="K15" s="11">
        <f t="shared" si="4"/>
        <v>437219</v>
      </c>
    </row>
    <row r="16" spans="1:13" ht="17.25" customHeight="1">
      <c r="A16" s="16" t="s">
        <v>23</v>
      </c>
      <c r="B16" s="11">
        <f>+B17+B18+B19</f>
        <v>205284</v>
      </c>
      <c r="C16" s="11">
        <f t="shared" ref="C16:J16" si="5">+C17+C18+C19</f>
        <v>229661</v>
      </c>
      <c r="D16" s="11">
        <f t="shared" si="5"/>
        <v>261771</v>
      </c>
      <c r="E16" s="11">
        <f t="shared" si="5"/>
        <v>177090</v>
      </c>
      <c r="F16" s="11">
        <f t="shared" si="5"/>
        <v>287420</v>
      </c>
      <c r="G16" s="11">
        <f t="shared" si="5"/>
        <v>495557</v>
      </c>
      <c r="H16" s="11">
        <f t="shared" si="5"/>
        <v>179266</v>
      </c>
      <c r="I16" s="11">
        <f t="shared" si="5"/>
        <v>40956</v>
      </c>
      <c r="J16" s="11">
        <f t="shared" si="5"/>
        <v>92353</v>
      </c>
      <c r="K16" s="11">
        <f t="shared" si="4"/>
        <v>1969358</v>
      </c>
    </row>
    <row r="17" spans="1:12" ht="17.25" customHeight="1">
      <c r="A17" s="12" t="s">
        <v>24</v>
      </c>
      <c r="B17" s="13">
        <v>99437</v>
      </c>
      <c r="C17" s="13">
        <v>125351</v>
      </c>
      <c r="D17" s="13">
        <v>144495</v>
      </c>
      <c r="E17" s="13">
        <v>95779</v>
      </c>
      <c r="F17" s="13">
        <v>152554</v>
      </c>
      <c r="G17" s="13">
        <v>250423</v>
      </c>
      <c r="H17" s="13">
        <v>94252</v>
      </c>
      <c r="I17" s="13">
        <v>23320</v>
      </c>
      <c r="J17" s="13">
        <v>49809</v>
      </c>
      <c r="K17" s="11">
        <f t="shared" si="4"/>
        <v>1035420</v>
      </c>
      <c r="L17" s="55"/>
    </row>
    <row r="18" spans="1:12" ht="17.25" customHeight="1">
      <c r="A18" s="12" t="s">
        <v>25</v>
      </c>
      <c r="B18" s="13">
        <v>77432</v>
      </c>
      <c r="C18" s="13">
        <v>72604</v>
      </c>
      <c r="D18" s="13">
        <v>82931</v>
      </c>
      <c r="E18" s="13">
        <v>60707</v>
      </c>
      <c r="F18" s="13">
        <v>99229</v>
      </c>
      <c r="G18" s="13">
        <v>190470</v>
      </c>
      <c r="H18" s="13">
        <v>62520</v>
      </c>
      <c r="I18" s="13">
        <v>12121</v>
      </c>
      <c r="J18" s="13">
        <v>29686</v>
      </c>
      <c r="K18" s="11">
        <f t="shared" si="4"/>
        <v>687700</v>
      </c>
      <c r="L18" s="55"/>
    </row>
    <row r="19" spans="1:12" ht="17.25" customHeight="1">
      <c r="A19" s="12" t="s">
        <v>26</v>
      </c>
      <c r="B19" s="13">
        <v>28415</v>
      </c>
      <c r="C19" s="13">
        <v>31706</v>
      </c>
      <c r="D19" s="13">
        <v>34345</v>
      </c>
      <c r="E19" s="13">
        <v>20604</v>
      </c>
      <c r="F19" s="13">
        <v>35637</v>
      </c>
      <c r="G19" s="13">
        <v>54664</v>
      </c>
      <c r="H19" s="13">
        <v>22494</v>
      </c>
      <c r="I19" s="13">
        <v>5515</v>
      </c>
      <c r="J19" s="13">
        <v>12858</v>
      </c>
      <c r="K19" s="11">
        <f t="shared" si="4"/>
        <v>246238</v>
      </c>
    </row>
    <row r="20" spans="1:12" ht="17.25" customHeight="1">
      <c r="A20" s="16" t="s">
        <v>27</v>
      </c>
      <c r="B20" s="13">
        <v>39072</v>
      </c>
      <c r="C20" s="13">
        <v>60432</v>
      </c>
      <c r="D20" s="13">
        <v>73407</v>
      </c>
      <c r="E20" s="13">
        <v>44838</v>
      </c>
      <c r="F20" s="13">
        <v>56011</v>
      </c>
      <c r="G20" s="13">
        <v>62057</v>
      </c>
      <c r="H20" s="13">
        <v>31677</v>
      </c>
      <c r="I20" s="13">
        <v>12304</v>
      </c>
      <c r="J20" s="13">
        <v>31062</v>
      </c>
      <c r="K20" s="11">
        <f t="shared" si="4"/>
        <v>410860</v>
      </c>
    </row>
    <row r="21" spans="1:12" ht="17.25" customHeight="1">
      <c r="A21" s="12" t="s">
        <v>28</v>
      </c>
      <c r="B21" s="13">
        <v>25006</v>
      </c>
      <c r="C21" s="13">
        <v>38676</v>
      </c>
      <c r="D21" s="13">
        <v>46980</v>
      </c>
      <c r="E21" s="13">
        <v>28696</v>
      </c>
      <c r="F21" s="13">
        <v>35847</v>
      </c>
      <c r="G21" s="13">
        <v>39716</v>
      </c>
      <c r="H21" s="13">
        <v>20273</v>
      </c>
      <c r="I21" s="13">
        <v>7875</v>
      </c>
      <c r="J21" s="13">
        <v>19880</v>
      </c>
      <c r="K21" s="11">
        <f t="shared" si="4"/>
        <v>262949</v>
      </c>
      <c r="L21" s="55"/>
    </row>
    <row r="22" spans="1:12" ht="17.25" customHeight="1">
      <c r="A22" s="12" t="s">
        <v>29</v>
      </c>
      <c r="B22" s="13">
        <v>14066</v>
      </c>
      <c r="C22" s="13">
        <v>21756</v>
      </c>
      <c r="D22" s="13">
        <v>26427</v>
      </c>
      <c r="E22" s="13">
        <v>16142</v>
      </c>
      <c r="F22" s="13">
        <v>20164</v>
      </c>
      <c r="G22" s="13">
        <v>22341</v>
      </c>
      <c r="H22" s="13">
        <v>11404</v>
      </c>
      <c r="I22" s="13">
        <v>4429</v>
      </c>
      <c r="J22" s="13">
        <v>11182</v>
      </c>
      <c r="K22" s="11">
        <f t="shared" si="4"/>
        <v>147911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7895</v>
      </c>
      <c r="I23" s="11">
        <v>0</v>
      </c>
      <c r="J23" s="11">
        <v>0</v>
      </c>
      <c r="K23" s="11">
        <f t="shared" si="4"/>
        <v>7895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9140.26</v>
      </c>
      <c r="I31" s="20">
        <v>0</v>
      </c>
      <c r="J31" s="20">
        <v>0</v>
      </c>
      <c r="K31" s="24">
        <f>SUM(B31:J31)</f>
        <v>9140.26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4">
        <v>26078.93</v>
      </c>
      <c r="C36" s="24">
        <v>34599.870000000003</v>
      </c>
      <c r="D36" s="24">
        <v>32421.86</v>
      </c>
      <c r="E36" s="24">
        <v>21628.34</v>
      </c>
      <c r="F36" s="24">
        <v>34945.97</v>
      </c>
      <c r="G36" s="24">
        <v>41707.199999999997</v>
      </c>
      <c r="H36" s="24">
        <v>24060.22</v>
      </c>
      <c r="I36" s="20">
        <v>0</v>
      </c>
      <c r="J36" s="20">
        <v>0</v>
      </c>
      <c r="K36" s="24">
        <f t="shared" si="7"/>
        <v>215442.38999999998</v>
      </c>
    </row>
    <row r="37" spans="1:11" ht="17.25" customHeight="1">
      <c r="A37" s="12" t="s">
        <v>43</v>
      </c>
      <c r="B37" s="68">
        <v>940</v>
      </c>
      <c r="C37" s="68">
        <v>1243</v>
      </c>
      <c r="D37" s="68">
        <v>1303</v>
      </c>
      <c r="E37" s="68">
        <v>807</v>
      </c>
      <c r="F37" s="68">
        <v>1235</v>
      </c>
      <c r="G37" s="68">
        <v>1586</v>
      </c>
      <c r="H37" s="68">
        <v>838</v>
      </c>
      <c r="I37" s="68">
        <v>0</v>
      </c>
      <c r="J37" s="68">
        <v>0</v>
      </c>
      <c r="K37" s="68">
        <f t="shared" si="7"/>
        <v>7952</v>
      </c>
    </row>
    <row r="38" spans="1:11" ht="17.25" customHeight="1">
      <c r="A38" s="12" t="s">
        <v>44</v>
      </c>
      <c r="B38" s="24">
        <f>ROUND(B36/B37,2)</f>
        <v>27.74</v>
      </c>
      <c r="C38" s="24">
        <f>ROUND(C36/C37,2)</f>
        <v>27.84</v>
      </c>
      <c r="D38" s="24">
        <f>ROUND(D36/D37,2)</f>
        <v>24.88</v>
      </c>
      <c r="E38" s="24">
        <f>ROUND(E36/E37,2)</f>
        <v>26.8</v>
      </c>
      <c r="F38" s="24">
        <f>ROUND(F36/F37,2)</f>
        <v>28.3</v>
      </c>
      <c r="G38" s="24">
        <f>ROUND(G36/G37,2)</f>
        <v>26.3</v>
      </c>
      <c r="H38" s="24">
        <f>ROUND(H36/H37,2)</f>
        <v>28.71</v>
      </c>
      <c r="I38" s="20">
        <v>0</v>
      </c>
      <c r="J38" s="20">
        <v>0</v>
      </c>
      <c r="K38" s="24">
        <f>ROUND(K36/K37,2)</f>
        <v>27.09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38">
        <v>2142.6999999999998</v>
      </c>
      <c r="G39" s="38">
        <v>1163.18</v>
      </c>
      <c r="H39" s="20">
        <v>0</v>
      </c>
      <c r="I39" s="20">
        <v>0</v>
      </c>
      <c r="J39" s="20">
        <v>0</v>
      </c>
      <c r="K39" s="24">
        <f t="shared" si="7"/>
        <v>3305.88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4">
        <v>61.22</v>
      </c>
      <c r="G40" s="24">
        <v>61.22</v>
      </c>
      <c r="H40" s="20">
        <v>0</v>
      </c>
      <c r="I40" s="20">
        <v>0</v>
      </c>
      <c r="J40" s="20">
        <v>0</v>
      </c>
      <c r="K40" s="24">
        <v>61.22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68">
        <f>ROUND(F39/F40,0)</f>
        <v>35</v>
      </c>
      <c r="G41" s="68">
        <f>ROUND(G39/G40,0)</f>
        <v>19</v>
      </c>
      <c r="H41" s="20">
        <v>0</v>
      </c>
      <c r="I41" s="20">
        <v>0</v>
      </c>
      <c r="J41" s="20">
        <v>0</v>
      </c>
      <c r="K41" s="68">
        <f>SUM(B41:J41)</f>
        <v>54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1407307.5899999999</v>
      </c>
      <c r="C43" s="23">
        <f t="shared" ref="C43:H43" si="8">+C44+C52</f>
        <v>2004596.8000000003</v>
      </c>
      <c r="D43" s="23">
        <f t="shared" si="8"/>
        <v>2197165.83</v>
      </c>
      <c r="E43" s="23">
        <f t="shared" si="8"/>
        <v>1321843.6099999999</v>
      </c>
      <c r="F43" s="23">
        <f t="shared" si="8"/>
        <v>1959335.6199999999</v>
      </c>
      <c r="G43" s="23">
        <f t="shared" si="8"/>
        <v>2611242.9000000004</v>
      </c>
      <c r="H43" s="23">
        <f t="shared" si="8"/>
        <v>1337265.97</v>
      </c>
      <c r="I43" s="23">
        <f>+I44+I52</f>
        <v>463955.15</v>
      </c>
      <c r="J43" s="23">
        <f>+J44+J52</f>
        <v>722875.54999999993</v>
      </c>
      <c r="K43" s="23">
        <f>SUM(B43:J43)</f>
        <v>14025589.020000001</v>
      </c>
    </row>
    <row r="44" spans="1:11" ht="17.25" customHeight="1">
      <c r="A44" s="16" t="s">
        <v>49</v>
      </c>
      <c r="B44" s="24">
        <f>SUM(B45:B51)</f>
        <v>1392409.0599999998</v>
      </c>
      <c r="C44" s="24">
        <f t="shared" ref="C44:H44" si="9">SUM(C45:C51)</f>
        <v>1984346.5400000003</v>
      </c>
      <c r="D44" s="24">
        <f t="shared" si="9"/>
        <v>2176826</v>
      </c>
      <c r="E44" s="24">
        <f t="shared" si="9"/>
        <v>1302568.72</v>
      </c>
      <c r="F44" s="24">
        <f t="shared" si="9"/>
        <v>1941384.71</v>
      </c>
      <c r="G44" s="24">
        <f t="shared" si="9"/>
        <v>2586112.8300000005</v>
      </c>
      <c r="H44" s="24">
        <f t="shared" si="9"/>
        <v>1324005.6599999999</v>
      </c>
      <c r="I44" s="24">
        <f>SUM(I45:I51)</f>
        <v>463955.15</v>
      </c>
      <c r="J44" s="24">
        <f>SUM(J45:J51)</f>
        <v>711260.22</v>
      </c>
      <c r="K44" s="24">
        <f t="shared" ref="K44:K52" si="10">SUM(B44:J44)</f>
        <v>13882868.890000001</v>
      </c>
    </row>
    <row r="45" spans="1:11" ht="17.25" customHeight="1">
      <c r="A45" s="36" t="s">
        <v>50</v>
      </c>
      <c r="B45" s="24">
        <f t="shared" ref="B45:H45" si="11">ROUND(B26*B7,2)</f>
        <v>1366330.13</v>
      </c>
      <c r="C45" s="24">
        <f t="shared" si="11"/>
        <v>1945422.61</v>
      </c>
      <c r="D45" s="24">
        <f t="shared" si="11"/>
        <v>2144404.14</v>
      </c>
      <c r="E45" s="24">
        <f t="shared" si="11"/>
        <v>1280940.3799999999</v>
      </c>
      <c r="F45" s="24">
        <f t="shared" si="11"/>
        <v>1904296.04</v>
      </c>
      <c r="G45" s="24">
        <f t="shared" si="11"/>
        <v>2543242.4500000002</v>
      </c>
      <c r="H45" s="24">
        <f t="shared" si="11"/>
        <v>1290805.18</v>
      </c>
      <c r="I45" s="24">
        <f>ROUND(I26*I7,2)</f>
        <v>463955.15</v>
      </c>
      <c r="J45" s="24">
        <f>ROUND(J26*J7,2)</f>
        <v>711260.22</v>
      </c>
      <c r="K45" s="24">
        <f t="shared" si="10"/>
        <v>13650656.300000001</v>
      </c>
    </row>
    <row r="46" spans="1:11" ht="17.25" customHeight="1">
      <c r="A46" s="36" t="s">
        <v>51</v>
      </c>
      <c r="B46" s="20">
        <v>0</v>
      </c>
      <c r="C46" s="24">
        <f>ROUND(C27*C7,2)</f>
        <v>4324.0600000000004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4324.0600000000004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9140.26</v>
      </c>
      <c r="I49" s="33">
        <f>+I31</f>
        <v>0</v>
      </c>
      <c r="J49" s="33">
        <f>+J31</f>
        <v>0</v>
      </c>
      <c r="K49" s="24">
        <f t="shared" si="10"/>
        <v>9140.26</v>
      </c>
    </row>
    <row r="50" spans="1:11" ht="17.25" customHeight="1">
      <c r="A50" s="12" t="s">
        <v>55</v>
      </c>
      <c r="B50" s="38">
        <v>26078.93</v>
      </c>
      <c r="C50" s="38">
        <v>34599.870000000003</v>
      </c>
      <c r="D50" s="38">
        <v>32421.86</v>
      </c>
      <c r="E50" s="38">
        <v>21628.34</v>
      </c>
      <c r="F50" s="38">
        <v>34945.97</v>
      </c>
      <c r="G50" s="38">
        <v>41707.199999999997</v>
      </c>
      <c r="H50" s="38">
        <v>24060.22</v>
      </c>
      <c r="I50" s="20">
        <v>0</v>
      </c>
      <c r="J50" s="20">
        <v>0</v>
      </c>
      <c r="K50" s="24">
        <f t="shared" si="10"/>
        <v>215442.38999999998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38">
        <v>2142.6999999999998</v>
      </c>
      <c r="G51" s="38">
        <v>1163.18</v>
      </c>
      <c r="H51" s="20">
        <v>0</v>
      </c>
      <c r="I51" s="20">
        <v>0</v>
      </c>
      <c r="J51" s="20">
        <v>0</v>
      </c>
      <c r="K51" s="24">
        <f t="shared" si="10"/>
        <v>3305.88</v>
      </c>
    </row>
    <row r="52" spans="1:11" ht="17.25" customHeight="1">
      <c r="A52" s="16" t="s">
        <v>57</v>
      </c>
      <c r="B52" s="38">
        <v>14898.53</v>
      </c>
      <c r="C52" s="38">
        <v>20250.259999999998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142720.13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-251239.18</v>
      </c>
      <c r="C56" s="37">
        <f t="shared" si="12"/>
        <v>-238959.94999999998</v>
      </c>
      <c r="D56" s="37">
        <f t="shared" si="12"/>
        <v>-263962.97000000003</v>
      </c>
      <c r="E56" s="37">
        <f t="shared" si="12"/>
        <v>-444222.16000000003</v>
      </c>
      <c r="F56" s="37">
        <f t="shared" si="12"/>
        <v>-269246.26999999996</v>
      </c>
      <c r="G56" s="37">
        <f t="shared" si="12"/>
        <v>-311856.7</v>
      </c>
      <c r="H56" s="37">
        <f t="shared" si="12"/>
        <v>-110783.05000000002</v>
      </c>
      <c r="I56" s="37">
        <f t="shared" si="12"/>
        <v>-278666.08999999997</v>
      </c>
      <c r="J56" s="37">
        <f t="shared" si="12"/>
        <v>-617342.32999999996</v>
      </c>
      <c r="K56" s="37">
        <f>SUM(B56:J56)</f>
        <v>-2786278.7</v>
      </c>
    </row>
    <row r="57" spans="1:11" ht="18.75" customHeight="1">
      <c r="A57" s="16" t="s">
        <v>84</v>
      </c>
      <c r="B57" s="37">
        <f t="shared" ref="B57:J57" si="13">B58+B59+B60+B61+B62+B63</f>
        <v>-229210.53</v>
      </c>
      <c r="C57" s="37">
        <f t="shared" si="13"/>
        <v>-205405.83</v>
      </c>
      <c r="D57" s="37">
        <f t="shared" si="13"/>
        <v>-200173.39</v>
      </c>
      <c r="E57" s="37">
        <f t="shared" si="13"/>
        <v>-242971.36</v>
      </c>
      <c r="F57" s="37">
        <f t="shared" si="13"/>
        <v>-248328.66999999998</v>
      </c>
      <c r="G57" s="37">
        <f t="shared" si="13"/>
        <v>-247407.91999999998</v>
      </c>
      <c r="H57" s="37">
        <f t="shared" si="13"/>
        <v>-171258</v>
      </c>
      <c r="I57" s="37">
        <f t="shared" si="13"/>
        <v>-31407</v>
      </c>
      <c r="J57" s="37">
        <f t="shared" si="13"/>
        <v>-56190</v>
      </c>
      <c r="K57" s="37">
        <f t="shared" ref="K57:K90" si="14">SUM(B57:J57)</f>
        <v>-1632352.7</v>
      </c>
    </row>
    <row r="58" spans="1:11" ht="18.75" customHeight="1">
      <c r="A58" s="12" t="s">
        <v>85</v>
      </c>
      <c r="B58" s="37">
        <f>-ROUND(B9*$D$3,2)</f>
        <v>-144285</v>
      </c>
      <c r="C58" s="37">
        <f t="shared" ref="C58:J58" si="15">-ROUND(C9*$D$3,2)</f>
        <v>-199479</v>
      </c>
      <c r="D58" s="37">
        <f t="shared" si="15"/>
        <v>-182100</v>
      </c>
      <c r="E58" s="37">
        <f t="shared" si="15"/>
        <v>-131268</v>
      </c>
      <c r="F58" s="37">
        <f t="shared" si="15"/>
        <v>-163023</v>
      </c>
      <c r="G58" s="37">
        <f t="shared" si="15"/>
        <v>-187374</v>
      </c>
      <c r="H58" s="37">
        <f t="shared" si="15"/>
        <v>-171258</v>
      </c>
      <c r="I58" s="37">
        <f t="shared" si="15"/>
        <v>-31407</v>
      </c>
      <c r="J58" s="37">
        <f t="shared" si="15"/>
        <v>-56190</v>
      </c>
      <c r="K58" s="37">
        <f t="shared" si="14"/>
        <v>-1266384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9">
        <v>-159</v>
      </c>
      <c r="C60" s="49">
        <v>-30</v>
      </c>
      <c r="D60" s="49">
        <v>-60</v>
      </c>
      <c r="E60" s="49">
        <v>-180</v>
      </c>
      <c r="F60" s="49">
        <v>-60</v>
      </c>
      <c r="G60" s="49">
        <v>-60</v>
      </c>
      <c r="H60" s="20">
        <v>0</v>
      </c>
      <c r="I60" s="20">
        <v>0</v>
      </c>
      <c r="J60" s="20">
        <v>0</v>
      </c>
      <c r="K60" s="37">
        <f t="shared" si="14"/>
        <v>-549</v>
      </c>
    </row>
    <row r="61" spans="1:11" ht="18.75" customHeight="1">
      <c r="A61" s="12" t="s">
        <v>61</v>
      </c>
      <c r="B61" s="49">
        <v>-120</v>
      </c>
      <c r="C61" s="49">
        <v>0</v>
      </c>
      <c r="D61" s="49">
        <v>-30</v>
      </c>
      <c r="E61" s="49">
        <v>-60</v>
      </c>
      <c r="F61" s="49">
        <v>-30</v>
      </c>
      <c r="G61" s="49">
        <v>-39</v>
      </c>
      <c r="H61" s="20">
        <v>0</v>
      </c>
      <c r="I61" s="20">
        <v>0</v>
      </c>
      <c r="J61" s="20">
        <v>0</v>
      </c>
      <c r="K61" s="37">
        <f t="shared" si="14"/>
        <v>-279</v>
      </c>
    </row>
    <row r="62" spans="1:11" ht="18.75" customHeight="1">
      <c r="A62" s="12" t="s">
        <v>62</v>
      </c>
      <c r="B62" s="49">
        <v>-84646.53</v>
      </c>
      <c r="C62" s="49">
        <v>-5896.83</v>
      </c>
      <c r="D62" s="49">
        <v>-17983.39</v>
      </c>
      <c r="E62" s="49">
        <v>-111463.36</v>
      </c>
      <c r="F62" s="49">
        <v>-85215.67</v>
      </c>
      <c r="G62" s="49">
        <v>-59934.92</v>
      </c>
      <c r="H62" s="20">
        <v>0</v>
      </c>
      <c r="I62" s="20">
        <v>0</v>
      </c>
      <c r="J62" s="20">
        <v>0</v>
      </c>
      <c r="K62" s="37">
        <f t="shared" si="14"/>
        <v>-365140.69999999995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 t="shared" ref="B64:H64" si="16">SUM(B65:B86)</f>
        <v>-35886.22</v>
      </c>
      <c r="C64" s="49">
        <f t="shared" si="16"/>
        <v>-46925.84</v>
      </c>
      <c r="D64" s="49">
        <f t="shared" si="16"/>
        <v>-124507.75</v>
      </c>
      <c r="E64" s="49">
        <f t="shared" si="16"/>
        <v>-239077.79</v>
      </c>
      <c r="F64" s="49">
        <f t="shared" si="16"/>
        <v>-78500.290000000008</v>
      </c>
      <c r="G64" s="49">
        <f t="shared" si="16"/>
        <v>-124794.5</v>
      </c>
      <c r="H64" s="49">
        <f t="shared" si="16"/>
        <v>-81626.58</v>
      </c>
      <c r="I64" s="49">
        <v>-247259.09</v>
      </c>
      <c r="J64" s="49">
        <v>-561152.32999999996</v>
      </c>
      <c r="K64" s="37">
        <f t="shared" si="14"/>
        <v>-1539730.39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-15594.22</v>
      </c>
      <c r="C69" s="37">
        <v>-22637.8</v>
      </c>
      <c r="D69" s="37">
        <v>-21400.42</v>
      </c>
      <c r="E69" s="37">
        <v>-15007.26</v>
      </c>
      <c r="F69" s="37">
        <v>-20623.080000000002</v>
      </c>
      <c r="G69" s="37">
        <v>-31426.41</v>
      </c>
      <c r="H69" s="37">
        <v>-15388</v>
      </c>
      <c r="I69" s="37">
        <v>-5409.59</v>
      </c>
      <c r="J69" s="37">
        <v>-11152.33</v>
      </c>
      <c r="K69" s="50">
        <f t="shared" si="14"/>
        <v>-158639.10999999999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37">
        <v>-20292</v>
      </c>
      <c r="C71" s="37">
        <v>-24085.13</v>
      </c>
      <c r="D71" s="37">
        <v>-101980.39</v>
      </c>
      <c r="E71" s="37">
        <v>-222587.23</v>
      </c>
      <c r="F71" s="37">
        <v>-57483.88</v>
      </c>
      <c r="G71" s="37">
        <v>-93344.48</v>
      </c>
      <c r="H71" s="37">
        <v>-66238.58</v>
      </c>
      <c r="I71" s="20">
        <v>0</v>
      </c>
      <c r="J71" s="20">
        <v>0</v>
      </c>
      <c r="K71" s="50">
        <f t="shared" si="14"/>
        <v>-586011.68999999994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-200000</v>
      </c>
      <c r="J77" s="37">
        <v>-550000</v>
      </c>
      <c r="K77" s="50">
        <f t="shared" si="14"/>
        <v>-750000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99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101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120</v>
      </c>
      <c r="B88" s="20">
        <v>0</v>
      </c>
      <c r="C88" s="20">
        <v>0</v>
      </c>
      <c r="D88" s="25">
        <v>27230</v>
      </c>
      <c r="E88" s="25">
        <v>19520</v>
      </c>
      <c r="F88" s="25">
        <v>20786.05</v>
      </c>
      <c r="G88" s="25">
        <v>24624.799999999999</v>
      </c>
      <c r="H88" s="25">
        <v>131032</v>
      </c>
      <c r="I88" s="20">
        <v>0</v>
      </c>
      <c r="J88" s="20">
        <v>0</v>
      </c>
      <c r="K88" s="50">
        <f t="shared" si="14"/>
        <v>223192.85</v>
      </c>
    </row>
    <row r="89" spans="1:12" ht="18.75" customHeight="1">
      <c r="A89" s="16" t="s">
        <v>121</v>
      </c>
      <c r="B89" s="25">
        <v>13857.57</v>
      </c>
      <c r="C89" s="25">
        <v>13371.72</v>
      </c>
      <c r="D89" s="25">
        <v>33488.17</v>
      </c>
      <c r="E89" s="25">
        <v>18306.990000000002</v>
      </c>
      <c r="F89" s="25">
        <v>36796.639999999999</v>
      </c>
      <c r="G89" s="25">
        <v>35720.92</v>
      </c>
      <c r="H89" s="25">
        <v>11069.53</v>
      </c>
      <c r="I89" s="20">
        <v>0</v>
      </c>
      <c r="J89" s="20">
        <v>0</v>
      </c>
      <c r="K89" s="50">
        <f t="shared" si="14"/>
        <v>162611.54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1156068.4099999999</v>
      </c>
      <c r="C91" s="25">
        <f t="shared" si="17"/>
        <v>1765636.85</v>
      </c>
      <c r="D91" s="25">
        <f t="shared" si="17"/>
        <v>1933202.8599999999</v>
      </c>
      <c r="E91" s="25">
        <f t="shared" si="17"/>
        <v>877621.44999999984</v>
      </c>
      <c r="F91" s="25">
        <f t="shared" si="17"/>
        <v>1690089.35</v>
      </c>
      <c r="G91" s="25">
        <f t="shared" si="17"/>
        <v>2299386.2000000007</v>
      </c>
      <c r="H91" s="25">
        <f t="shared" si="17"/>
        <v>1226482.92</v>
      </c>
      <c r="I91" s="25">
        <f>+I92+I93</f>
        <v>185289.06000000003</v>
      </c>
      <c r="J91" s="25">
        <f>+J92+J93</f>
        <v>105533.22000000002</v>
      </c>
      <c r="K91" s="50">
        <f>SUM(B91:J91)</f>
        <v>11239310.320000002</v>
      </c>
      <c r="L91" s="57"/>
    </row>
    <row r="92" spans="1:12" ht="18.75" customHeight="1">
      <c r="A92" s="16" t="s">
        <v>92</v>
      </c>
      <c r="B92" s="25">
        <f t="shared" ref="B92:H92" si="18">+B44+B57+B64+B88</f>
        <v>1127312.3099999998</v>
      </c>
      <c r="C92" s="25">
        <f t="shared" si="18"/>
        <v>1732014.87</v>
      </c>
      <c r="D92" s="25">
        <f t="shared" si="18"/>
        <v>1879374.8599999999</v>
      </c>
      <c r="E92" s="25">
        <f t="shared" si="18"/>
        <v>840039.56999999983</v>
      </c>
      <c r="F92" s="25">
        <f t="shared" si="18"/>
        <v>1635341.8</v>
      </c>
      <c r="G92" s="25">
        <f t="shared" si="18"/>
        <v>2238535.2100000004</v>
      </c>
      <c r="H92" s="25">
        <f t="shared" si="18"/>
        <v>1202153.0799999998</v>
      </c>
      <c r="I92" s="25">
        <f>+I44+I57+I64+I88</f>
        <v>185289.06000000003</v>
      </c>
      <c r="J92" s="25">
        <f>+J44+J57+J64+J88</f>
        <v>93917.890000000014</v>
      </c>
      <c r="K92" s="50">
        <f>SUM(B92:J92)</f>
        <v>10933978.65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28756.1</v>
      </c>
      <c r="C93" s="25">
        <f t="shared" si="19"/>
        <v>33621.979999999996</v>
      </c>
      <c r="D93" s="25">
        <f t="shared" si="19"/>
        <v>53828</v>
      </c>
      <c r="E93" s="25">
        <f t="shared" si="19"/>
        <v>37581.880000000005</v>
      </c>
      <c r="F93" s="25">
        <f t="shared" si="19"/>
        <v>54747.55</v>
      </c>
      <c r="G93" s="25">
        <f t="shared" si="19"/>
        <v>60850.99</v>
      </c>
      <c r="H93" s="25">
        <f t="shared" si="19"/>
        <v>24329.84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305331.67000000004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11239310.33</v>
      </c>
    </row>
    <row r="100" spans="1:11" ht="18.75" customHeight="1">
      <c r="A100" s="27" t="s">
        <v>80</v>
      </c>
      <c r="B100" s="28">
        <v>146973.67000000001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146973.67000000001</v>
      </c>
    </row>
    <row r="101" spans="1:11" ht="18.75" customHeight="1">
      <c r="A101" s="27" t="s">
        <v>81</v>
      </c>
      <c r="B101" s="28">
        <v>1009094.74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1009094.74</v>
      </c>
    </row>
    <row r="102" spans="1:11" ht="18.75" customHeight="1">
      <c r="A102" s="27" t="s">
        <v>82</v>
      </c>
      <c r="B102" s="42">
        <v>0</v>
      </c>
      <c r="C102" s="28">
        <f>+C91</f>
        <v>1765636.85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1765636.85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1933202.8599999999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1933202.8599999999</v>
      </c>
    </row>
    <row r="104" spans="1:11" ht="18.75" customHeight="1">
      <c r="A104" s="27" t="s">
        <v>102</v>
      </c>
      <c r="B104" s="42">
        <v>0</v>
      </c>
      <c r="C104" s="42">
        <v>0</v>
      </c>
      <c r="D104" s="42">
        <v>0</v>
      </c>
      <c r="E104" s="28">
        <f>+E91</f>
        <v>877621.44999999984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877621.44999999984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42">
        <v>0</v>
      </c>
      <c r="F105" s="28">
        <v>203881.65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203881.65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278463.01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278463.01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419109.68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419109.68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788635.01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788635.01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661742.89</v>
      </c>
      <c r="H109" s="42">
        <v>0</v>
      </c>
      <c r="I109" s="42">
        <v>0</v>
      </c>
      <c r="J109" s="42">
        <v>0</v>
      </c>
      <c r="K109" s="43">
        <f t="shared" si="20"/>
        <v>661742.89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59588.29</v>
      </c>
      <c r="H110" s="42">
        <v>0</v>
      </c>
      <c r="I110" s="42">
        <v>0</v>
      </c>
      <c r="J110" s="42">
        <v>0</v>
      </c>
      <c r="K110" s="43">
        <f t="shared" si="20"/>
        <v>59588.29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395921.6</v>
      </c>
      <c r="H111" s="42">
        <v>0</v>
      </c>
      <c r="I111" s="42">
        <v>0</v>
      </c>
      <c r="J111" s="42">
        <v>0</v>
      </c>
      <c r="K111" s="43">
        <f t="shared" si="20"/>
        <v>395921.6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306522.52</v>
      </c>
      <c r="H112" s="42">
        <v>0</v>
      </c>
      <c r="I112" s="42">
        <v>0</v>
      </c>
      <c r="J112" s="42">
        <v>0</v>
      </c>
      <c r="K112" s="43">
        <f t="shared" si="20"/>
        <v>306522.52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875610.91</v>
      </c>
      <c r="H113" s="42">
        <v>0</v>
      </c>
      <c r="I113" s="42">
        <v>0</v>
      </c>
      <c r="J113" s="42">
        <v>0</v>
      </c>
      <c r="K113" s="43">
        <f t="shared" si="20"/>
        <v>875610.91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403532.57</v>
      </c>
      <c r="I114" s="42">
        <v>0</v>
      </c>
      <c r="J114" s="42">
        <v>0</v>
      </c>
      <c r="K114" s="43">
        <f t="shared" si="20"/>
        <v>403532.57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822950.35</v>
      </c>
      <c r="I115" s="42">
        <v>0</v>
      </c>
      <c r="J115" s="42">
        <v>0</v>
      </c>
      <c r="K115" s="43">
        <f t="shared" si="20"/>
        <v>822950.35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185289.06</v>
      </c>
      <c r="J116" s="42">
        <v>0</v>
      </c>
      <c r="K116" s="43">
        <f t="shared" si="20"/>
        <v>185289.06</v>
      </c>
    </row>
    <row r="117" spans="1:11" ht="18.75" customHeight="1">
      <c r="A117" s="29" t="s">
        <v>115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105533.22</v>
      </c>
      <c r="K117" s="46">
        <f t="shared" si="20"/>
        <v>105533.22</v>
      </c>
    </row>
    <row r="118" spans="1:11" ht="18.75" customHeight="1">
      <c r="A118" s="41" t="s">
        <v>122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 t="s">
        <v>123</v>
      </c>
    </row>
    <row r="120" spans="1:11" ht="18.75" customHeight="1">
      <c r="A120" s="41" t="s">
        <v>124</v>
      </c>
    </row>
    <row r="121" spans="1:11" ht="18.75" customHeight="1">
      <c r="A121" s="41" t="s">
        <v>125</v>
      </c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2013-11-29T17:22:36Z</dcterms:modified>
</cp:coreProperties>
</file>