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CONCESSÃO'!$A$1:$K$117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B9" i="8"/>
  <c r="B8" s="1"/>
  <c r="C9"/>
  <c r="C8" s="1"/>
  <c r="C7" s="1"/>
  <c r="D9"/>
  <c r="D8" s="1"/>
  <c r="D7" s="1"/>
  <c r="D45" s="1"/>
  <c r="D44" s="1"/>
  <c r="E9"/>
  <c r="E8" s="1"/>
  <c r="E7" s="1"/>
  <c r="E45" s="1"/>
  <c r="E44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9"/>
  <c r="J8" s="1"/>
  <c r="J7" s="1"/>
  <c r="J45" s="1"/>
  <c r="J44" s="1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C56" s="1"/>
  <c r="D58"/>
  <c r="D57" s="1"/>
  <c r="D56" s="1"/>
  <c r="E58"/>
  <c r="E57" s="1"/>
  <c r="E56" s="1"/>
  <c r="F58"/>
  <c r="F57" s="1"/>
  <c r="F56" s="1"/>
  <c r="G58"/>
  <c r="G57" s="1"/>
  <c r="G56" s="1"/>
  <c r="H58"/>
  <c r="H57" s="1"/>
  <c r="H56" s="1"/>
  <c r="I58"/>
  <c r="I57" s="1"/>
  <c r="I56" s="1"/>
  <c r="J58"/>
  <c r="K58" s="1"/>
  <c r="K59"/>
  <c r="K60"/>
  <c r="K61"/>
  <c r="K62"/>
  <c r="K63"/>
  <c r="B64"/>
  <c r="C64"/>
  <c r="D64"/>
  <c r="E64"/>
  <c r="F64"/>
  <c r="G64"/>
  <c r="H64"/>
  <c r="K64" s="1"/>
  <c r="K65"/>
  <c r="K66"/>
  <c r="K67"/>
  <c r="K68"/>
  <c r="K69"/>
  <c r="K70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B93"/>
  <c r="C93"/>
  <c r="D93"/>
  <c r="E93"/>
  <c r="F93"/>
  <c r="G93"/>
  <c r="H93"/>
  <c r="I93"/>
  <c r="J93"/>
  <c r="K93"/>
  <c r="K94"/>
  <c r="K100"/>
  <c r="K101"/>
  <c r="K105"/>
  <c r="K106"/>
  <c r="K107"/>
  <c r="K108"/>
  <c r="K109"/>
  <c r="K110"/>
  <c r="K111"/>
  <c r="K112"/>
  <c r="K113"/>
  <c r="K114"/>
  <c r="K115"/>
  <c r="K116"/>
  <c r="K117"/>
  <c r="B56" l="1"/>
  <c r="J43"/>
  <c r="H43"/>
  <c r="H92"/>
  <c r="H91" s="1"/>
  <c r="F43"/>
  <c r="F92"/>
  <c r="F91" s="1"/>
  <c r="D43"/>
  <c r="D92"/>
  <c r="D91" s="1"/>
  <c r="D103" s="1"/>
  <c r="K103" s="1"/>
  <c r="K8"/>
  <c r="K7" s="1"/>
  <c r="B7"/>
  <c r="B45" s="1"/>
  <c r="I92"/>
  <c r="I91" s="1"/>
  <c r="I43"/>
  <c r="G92"/>
  <c r="G91" s="1"/>
  <c r="G43"/>
  <c r="E92"/>
  <c r="E91" s="1"/>
  <c r="E104" s="1"/>
  <c r="K104" s="1"/>
  <c r="E43"/>
  <c r="C46"/>
  <c r="K46" s="1"/>
  <c r="C45"/>
  <c r="J57"/>
  <c r="J56" s="1"/>
  <c r="K57" l="1"/>
  <c r="B44"/>
  <c r="K45"/>
  <c r="C44"/>
  <c r="J92"/>
  <c r="J91" s="1"/>
  <c r="K56"/>
  <c r="C92" l="1"/>
  <c r="C91" s="1"/>
  <c r="C102" s="1"/>
  <c r="K102" s="1"/>
  <c r="K99" s="1"/>
  <c r="C43"/>
  <c r="B43"/>
  <c r="K43" s="1"/>
  <c r="K44"/>
  <c r="B92"/>
  <c r="K92" l="1"/>
  <c r="B91"/>
  <c r="K91" s="1"/>
</calcChain>
</file>

<file path=xl/sharedStrings.xml><?xml version="1.0" encoding="utf-8"?>
<sst xmlns="http://schemas.openxmlformats.org/spreadsheetml/2006/main" count="122" uniqueCount="122">
  <si>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</si>
  <si>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</si>
  <si>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</si>
  <si>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</si>
  <si>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</si>
  <si>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</si>
  <si>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</si>
  <si>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</si>
  <si>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</si>
  <si>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</si>
  <si>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</si>
  <si>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</si>
  <si>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</si>
  <si>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</si>
  <si>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</si>
  <si>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</si>
  <si>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</si>
  <si>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</si>
  <si>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</si>
  <si>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</si>
  <si>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</si>
  <si>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</si>
  <si>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</si>
  <si>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</si>
  <si>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</si>
  <si>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</si>
  <si>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</si>
  <si>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</si>
  <si>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</si>
  <si>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</si>
  <si>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</si>
  <si>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</si>
  <si>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</si>
  <si>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</si>
  <si>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</si>
  <si>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</si>
  <si>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</si>
  <si>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</si>
  <si>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</si>
  <si>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</si>
  <si>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</si>
  <si>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</si>
  <si>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</si>
  <si>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</si>
  <si>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</si>
  <si>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</si>
  <si>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</si>
  <si>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</si>
  <si>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</si>
  <si>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</si>
  <si>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</si>
  <si>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</si>
  <si>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</si>
  <si>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</si>
  <si>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</si>
  <si>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</si>
  <si>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</si>
  <si>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</si>
  <si>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</si>
  <si>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</si>
  <si>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</si>
  <si>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</si>
  <si>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</si>
  <si>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</si>
  <si>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</si>
  <si>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</si>
  <si>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</si>
  <si>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</si>
  <si>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</si>
  <si>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</si>
  <si>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</si>
  <si>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</si>
  <si>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</si>
  <si>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</si>
  <si>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</si>
  <si>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</si>
  <si>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</si>
  <si>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</si>
  <si>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</si>
  <si>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</si>
  <si>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</si>
  <si>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</si>
  <si>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</si>
  <si>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</si>
  <si>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</si>
  <si>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</si>
  <si>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</si>
  <si>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</si>
  <si>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</si>
  <si>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</si>
  <si>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</si>
  <si>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</si>
  <si>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</si>
  <si>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</si>
  <si>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</si>
  <si>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</si>
  <si>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</si>
  <si>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</si>
  <si>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</si>
  <si>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</si>
  <si>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</si>
  <si>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 xml:space="preserve">6.3. Revisão de Remuneração pelo Transporte Coletivo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</si>
  <si>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</si>
  <si>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</si>
  <si>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</si>
  <si>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</si>
  <si>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</si>
  <si>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</si>
  <si>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</si>
  <si>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</si>
  <si>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</si>
  <si>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</si>
  <si>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</si>
  <si>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</si>
  <si>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</si>
  <si>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</si>
  <si>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</si>
  <si>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</si>
  <si>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</si>
  <si>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</si>
  <si>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</si>
  <si>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OPERAÇÃO 21/11/13 - VENCIMENTO 28/11/13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</si>
</sst>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3" ht="21">
      <c r="A2" s="60" t="s">
        <v>121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1" t="s">
        <v>15</v>
      </c>
      <c r="B4" s="63" t="s">
        <v>120</v>
      </c>
      <c r="C4" s="64"/>
      <c r="D4" s="64"/>
      <c r="E4" s="64"/>
      <c r="F4" s="64"/>
      <c r="G4" s="64"/>
      <c r="H4" s="64"/>
      <c r="I4" s="64"/>
      <c r="J4" s="65"/>
      <c r="K4" s="62" t="s">
        <v>16</v>
      </c>
    </row>
    <row r="5" spans="1:13" ht="38.25">
      <c r="A5" s="61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66" t="s">
        <v>119</v>
      </c>
      <c r="J5" s="66" t="s">
        <v>118</v>
      </c>
      <c r="K5" s="61"/>
    </row>
    <row r="6" spans="1:13" ht="18.75" customHeight="1">
      <c r="A6" s="6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7"/>
      <c r="J6" s="67"/>
      <c r="K6" s="61"/>
    </row>
    <row r="7" spans="1:13" ht="17.25" customHeight="1">
      <c r="A7" s="8" t="s">
        <v>30</v>
      </c>
      <c r="B7" s="9">
        <f t="shared" ref="B7:K7" si="0">+B8+B16+B20+B23</f>
        <v>619353</v>
      </c>
      <c r="C7" s="9">
        <f t="shared" si="0"/>
        <v>771943</v>
      </c>
      <c r="D7" s="9">
        <f t="shared" si="0"/>
        <v>811202</v>
      </c>
      <c r="E7" s="9">
        <f t="shared" si="0"/>
        <v>560013</v>
      </c>
      <c r="F7" s="9">
        <f t="shared" si="0"/>
        <v>805398</v>
      </c>
      <c r="G7" s="9">
        <f t="shared" si="0"/>
        <v>1231147</v>
      </c>
      <c r="H7" s="9">
        <f t="shared" si="0"/>
        <v>588108</v>
      </c>
      <c r="I7" s="9">
        <f t="shared" si="0"/>
        <v>122823</v>
      </c>
      <c r="J7" s="9">
        <f t="shared" si="0"/>
        <v>285460</v>
      </c>
      <c r="K7" s="9">
        <f t="shared" si="0"/>
        <v>5795447</v>
      </c>
      <c r="L7" s="55"/>
    </row>
    <row r="8" spans="1:13" ht="17.25" customHeight="1">
      <c r="A8" s="10" t="s">
        <v>31</v>
      </c>
      <c r="B8" s="11">
        <f>B9+B12</f>
        <v>366901</v>
      </c>
      <c r="C8" s="11">
        <f t="shared" ref="C8:J8" si="1">C9+C12</f>
        <v>470924</v>
      </c>
      <c r="D8" s="11">
        <f t="shared" si="1"/>
        <v>462434</v>
      </c>
      <c r="E8" s="11">
        <f t="shared" si="1"/>
        <v>330662</v>
      </c>
      <c r="F8" s="11">
        <f t="shared" si="1"/>
        <v>453215</v>
      </c>
      <c r="G8" s="11">
        <f t="shared" si="1"/>
        <v>670733</v>
      </c>
      <c r="H8" s="11">
        <f t="shared" si="1"/>
        <v>362042</v>
      </c>
      <c r="I8" s="11">
        <f t="shared" si="1"/>
        <v>66821</v>
      </c>
      <c r="J8" s="11">
        <f t="shared" si="1"/>
        <v>160489</v>
      </c>
      <c r="K8" s="11">
        <f>SUM(B8:J8)</f>
        <v>3344221</v>
      </c>
    </row>
    <row r="9" spans="1:13" ht="17.25" customHeight="1">
      <c r="A9" s="15" t="s">
        <v>17</v>
      </c>
      <c r="B9" s="13">
        <f>+B10+B11</f>
        <v>49301</v>
      </c>
      <c r="C9" s="13">
        <f t="shared" ref="C9:J9" si="2">+C10+C11</f>
        <v>67244</v>
      </c>
      <c r="D9" s="13">
        <f t="shared" si="2"/>
        <v>61355</v>
      </c>
      <c r="E9" s="13">
        <f t="shared" si="2"/>
        <v>44334</v>
      </c>
      <c r="F9" s="13">
        <f t="shared" si="2"/>
        <v>53718</v>
      </c>
      <c r="G9" s="13">
        <f t="shared" si="2"/>
        <v>62669</v>
      </c>
      <c r="H9" s="13">
        <f t="shared" si="2"/>
        <v>59107</v>
      </c>
      <c r="I9" s="13">
        <f t="shared" si="2"/>
        <v>10758</v>
      </c>
      <c r="J9" s="13">
        <f t="shared" si="2"/>
        <v>18587</v>
      </c>
      <c r="K9" s="11">
        <f>SUM(B9:J9)</f>
        <v>427073</v>
      </c>
    </row>
    <row r="10" spans="1:13" ht="17.25" customHeight="1">
      <c r="A10" s="31" t="s">
        <v>18</v>
      </c>
      <c r="B10" s="13">
        <v>49301</v>
      </c>
      <c r="C10" s="13">
        <v>67244</v>
      </c>
      <c r="D10" s="13">
        <v>61355</v>
      </c>
      <c r="E10" s="13">
        <v>44334</v>
      </c>
      <c r="F10" s="13">
        <v>53718</v>
      </c>
      <c r="G10" s="13">
        <v>62669</v>
      </c>
      <c r="H10" s="13">
        <v>59107</v>
      </c>
      <c r="I10" s="13">
        <v>10758</v>
      </c>
      <c r="J10" s="13">
        <v>18587</v>
      </c>
      <c r="K10" s="11">
        <f>SUM(B10:J10)</f>
        <v>427073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317600</v>
      </c>
      <c r="C12" s="17">
        <f t="shared" si="3"/>
        <v>403680</v>
      </c>
      <c r="D12" s="17">
        <f t="shared" si="3"/>
        <v>401079</v>
      </c>
      <c r="E12" s="17">
        <f t="shared" si="3"/>
        <v>286328</v>
      </c>
      <c r="F12" s="17">
        <f t="shared" si="3"/>
        <v>399497</v>
      </c>
      <c r="G12" s="17">
        <f t="shared" si="3"/>
        <v>608064</v>
      </c>
      <c r="H12" s="17">
        <f t="shared" si="3"/>
        <v>302935</v>
      </c>
      <c r="I12" s="17">
        <f t="shared" si="3"/>
        <v>56063</v>
      </c>
      <c r="J12" s="17">
        <f t="shared" si="3"/>
        <v>141902</v>
      </c>
      <c r="K12" s="11">
        <f t="shared" ref="K12:K23" si="4">SUM(B12:J12)</f>
        <v>2917148</v>
      </c>
    </row>
    <row r="13" spans="1:13" ht="17.25" customHeight="1">
      <c r="A13" s="14" t="s">
        <v>20</v>
      </c>
      <c r="B13" s="13">
        <v>130302</v>
      </c>
      <c r="C13" s="13">
        <v>178614</v>
      </c>
      <c r="D13" s="13">
        <v>184648</v>
      </c>
      <c r="E13" s="13">
        <v>129619</v>
      </c>
      <c r="F13" s="13">
        <v>178061</v>
      </c>
      <c r="G13" s="13">
        <v>264751</v>
      </c>
      <c r="H13" s="13">
        <v>125975</v>
      </c>
      <c r="I13" s="13">
        <v>27165</v>
      </c>
      <c r="J13" s="13">
        <v>65007</v>
      </c>
      <c r="K13" s="11">
        <f t="shared" si="4"/>
        <v>1284142</v>
      </c>
      <c r="L13" s="55"/>
      <c r="M13" s="56"/>
    </row>
    <row r="14" spans="1:13" ht="17.25" customHeight="1">
      <c r="A14" s="14" t="s">
        <v>21</v>
      </c>
      <c r="B14" s="13">
        <v>134560</v>
      </c>
      <c r="C14" s="13">
        <v>152652</v>
      </c>
      <c r="D14" s="13">
        <v>150496</v>
      </c>
      <c r="E14" s="13">
        <v>113898</v>
      </c>
      <c r="F14" s="13">
        <v>159329</v>
      </c>
      <c r="G14" s="13">
        <v>262392</v>
      </c>
      <c r="H14" s="13">
        <v>127247</v>
      </c>
      <c r="I14" s="13">
        <v>18763</v>
      </c>
      <c r="J14" s="13">
        <v>53922</v>
      </c>
      <c r="K14" s="11">
        <f t="shared" si="4"/>
        <v>1173259</v>
      </c>
      <c r="L14" s="55"/>
    </row>
    <row r="15" spans="1:13" ht="17.25" customHeight="1">
      <c r="A15" s="14" t="s">
        <v>22</v>
      </c>
      <c r="B15" s="13">
        <v>52738</v>
      </c>
      <c r="C15" s="13">
        <v>72414</v>
      </c>
      <c r="D15" s="13">
        <v>65935</v>
      </c>
      <c r="E15" s="13">
        <v>42811</v>
      </c>
      <c r="F15" s="13">
        <v>62107</v>
      </c>
      <c r="G15" s="13">
        <v>80921</v>
      </c>
      <c r="H15" s="13">
        <v>49713</v>
      </c>
      <c r="I15" s="13">
        <v>10135</v>
      </c>
      <c r="J15" s="13">
        <v>22973</v>
      </c>
      <c r="K15" s="11">
        <f t="shared" si="4"/>
        <v>459747</v>
      </c>
    </row>
    <row r="16" spans="1:13" ht="17.25" customHeight="1">
      <c r="A16" s="16" t="s">
        <v>23</v>
      </c>
      <c r="B16" s="11">
        <f>+B17+B18+B19</f>
        <v>211333</v>
      </c>
      <c r="C16" s="11">
        <f t="shared" ref="C16:J16" si="5">+C17+C18+C19</f>
        <v>237040</v>
      </c>
      <c r="D16" s="11">
        <f t="shared" si="5"/>
        <v>271517</v>
      </c>
      <c r="E16" s="11">
        <f t="shared" si="5"/>
        <v>181518</v>
      </c>
      <c r="F16" s="11">
        <f t="shared" si="5"/>
        <v>292380</v>
      </c>
      <c r="G16" s="11">
        <f t="shared" si="5"/>
        <v>494752</v>
      </c>
      <c r="H16" s="11">
        <f t="shared" si="5"/>
        <v>184258</v>
      </c>
      <c r="I16" s="11">
        <f t="shared" si="5"/>
        <v>42765</v>
      </c>
      <c r="J16" s="11">
        <f t="shared" si="5"/>
        <v>93230</v>
      </c>
      <c r="K16" s="11">
        <f t="shared" si="4"/>
        <v>2008793</v>
      </c>
    </row>
    <row r="17" spans="1:12" ht="17.25" customHeight="1">
      <c r="A17" s="12" t="s">
        <v>24</v>
      </c>
      <c r="B17" s="13">
        <v>100027</v>
      </c>
      <c r="C17" s="13">
        <v>125506</v>
      </c>
      <c r="D17" s="13">
        <v>146113</v>
      </c>
      <c r="E17" s="13">
        <v>96105</v>
      </c>
      <c r="F17" s="13">
        <v>152254</v>
      </c>
      <c r="G17" s="13">
        <v>243945</v>
      </c>
      <c r="H17" s="13">
        <v>96137</v>
      </c>
      <c r="I17" s="13">
        <v>23510</v>
      </c>
      <c r="J17" s="13">
        <v>48880</v>
      </c>
      <c r="K17" s="11">
        <f t="shared" si="4"/>
        <v>1032477</v>
      </c>
      <c r="L17" s="55"/>
    </row>
    <row r="18" spans="1:12" ht="17.25" customHeight="1">
      <c r="A18" s="12" t="s">
        <v>25</v>
      </c>
      <c r="B18" s="13">
        <v>81473</v>
      </c>
      <c r="C18" s="13">
        <v>77425</v>
      </c>
      <c r="D18" s="13">
        <v>88487</v>
      </c>
      <c r="E18" s="13">
        <v>63996</v>
      </c>
      <c r="F18" s="13">
        <v>103067</v>
      </c>
      <c r="G18" s="13">
        <v>194620</v>
      </c>
      <c r="H18" s="13">
        <v>64454</v>
      </c>
      <c r="I18" s="13">
        <v>13173</v>
      </c>
      <c r="J18" s="13">
        <v>31138</v>
      </c>
      <c r="K18" s="11">
        <f t="shared" si="4"/>
        <v>717833</v>
      </c>
      <c r="L18" s="55"/>
    </row>
    <row r="19" spans="1:12" ht="17.25" customHeight="1">
      <c r="A19" s="12" t="s">
        <v>26</v>
      </c>
      <c r="B19" s="13">
        <v>29833</v>
      </c>
      <c r="C19" s="13">
        <v>34109</v>
      </c>
      <c r="D19" s="13">
        <v>36917</v>
      </c>
      <c r="E19" s="13">
        <v>21417</v>
      </c>
      <c r="F19" s="13">
        <v>37059</v>
      </c>
      <c r="G19" s="13">
        <v>56187</v>
      </c>
      <c r="H19" s="13">
        <v>23667</v>
      </c>
      <c r="I19" s="13">
        <v>6082</v>
      </c>
      <c r="J19" s="13">
        <v>13212</v>
      </c>
      <c r="K19" s="11">
        <f t="shared" si="4"/>
        <v>258483</v>
      </c>
    </row>
    <row r="20" spans="1:12" ht="17.25" customHeight="1">
      <c r="A20" s="16" t="s">
        <v>27</v>
      </c>
      <c r="B20" s="13">
        <v>41119</v>
      </c>
      <c r="C20" s="13">
        <v>63979</v>
      </c>
      <c r="D20" s="13">
        <v>77251</v>
      </c>
      <c r="E20" s="13">
        <v>47833</v>
      </c>
      <c r="F20" s="13">
        <v>59803</v>
      </c>
      <c r="G20" s="13">
        <v>65662</v>
      </c>
      <c r="H20" s="13">
        <v>33632</v>
      </c>
      <c r="I20" s="13">
        <v>13237</v>
      </c>
      <c r="J20" s="13">
        <v>31741</v>
      </c>
      <c r="K20" s="11">
        <f t="shared" si="4"/>
        <v>434257</v>
      </c>
    </row>
    <row r="21" spans="1:12" ht="17.25" customHeight="1">
      <c r="A21" s="12" t="s">
        <v>28</v>
      </c>
      <c r="B21" s="13">
        <v>26316</v>
      </c>
      <c r="C21" s="13">
        <v>40947</v>
      </c>
      <c r="D21" s="13">
        <v>49441</v>
      </c>
      <c r="E21" s="13">
        <v>30613</v>
      </c>
      <c r="F21" s="13">
        <v>38274</v>
      </c>
      <c r="G21" s="13">
        <v>42024</v>
      </c>
      <c r="H21" s="13">
        <v>21524</v>
      </c>
      <c r="I21" s="13">
        <v>8472</v>
      </c>
      <c r="J21" s="13">
        <v>20314</v>
      </c>
      <c r="K21" s="11">
        <f t="shared" si="4"/>
        <v>277925</v>
      </c>
      <c r="L21" s="55"/>
    </row>
    <row r="22" spans="1:12" ht="17.25" customHeight="1">
      <c r="A22" s="12" t="s">
        <v>29</v>
      </c>
      <c r="B22" s="13">
        <v>14803</v>
      </c>
      <c r="C22" s="13">
        <v>23032</v>
      </c>
      <c r="D22" s="13">
        <v>27810</v>
      </c>
      <c r="E22" s="13">
        <v>17220</v>
      </c>
      <c r="F22" s="13">
        <v>21529</v>
      </c>
      <c r="G22" s="13">
        <v>23638</v>
      </c>
      <c r="H22" s="13">
        <v>12108</v>
      </c>
      <c r="I22" s="13">
        <v>4765</v>
      </c>
      <c r="J22" s="13">
        <v>11427</v>
      </c>
      <c r="K22" s="11">
        <f t="shared" si="4"/>
        <v>156332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8176</v>
      </c>
      <c r="I23" s="11">
        <v>0</v>
      </c>
      <c r="J23" s="11">
        <v>0</v>
      </c>
      <c r="K23" s="11">
        <f t="shared" si="4"/>
        <v>8176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2.7275</v>
      </c>
      <c r="E25" s="34">
        <f t="shared" si="6"/>
        <v>2.3376999999999999</v>
      </c>
      <c r="F25" s="34">
        <f t="shared" si="6"/>
        <v>2.4076</v>
      </c>
      <c r="G25" s="34">
        <f t="shared" si="6"/>
        <v>2.0710999999999999</v>
      </c>
      <c r="H25" s="34">
        <f t="shared" si="6"/>
        <v>2.2637999999999998</v>
      </c>
      <c r="I25" s="34">
        <f t="shared" si="6"/>
        <v>3.95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2.7275</v>
      </c>
      <c r="E26" s="34">
        <v>2.3376999999999999</v>
      </c>
      <c r="F26" s="34">
        <v>2.4076</v>
      </c>
      <c r="G26" s="34">
        <v>2.0710999999999999</v>
      </c>
      <c r="H26" s="34">
        <v>2.2637999999999998</v>
      </c>
      <c r="I26" s="34">
        <v>3.95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8504.1299999999992</v>
      </c>
      <c r="I31" s="20">
        <v>0</v>
      </c>
      <c r="J31" s="20">
        <v>0</v>
      </c>
      <c r="K31" s="24">
        <f>SUM(B31:J31)</f>
        <v>8504.1299999999992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1421387.26</v>
      </c>
      <c r="C43" s="23">
        <f t="shared" ref="C43:H43" si="8">+C44+C52</f>
        <v>2019694.02</v>
      </c>
      <c r="D43" s="23">
        <f t="shared" si="8"/>
        <v>2232893.29</v>
      </c>
      <c r="E43" s="23">
        <f t="shared" si="8"/>
        <v>1328417.2799999998</v>
      </c>
      <c r="F43" s="23">
        <f t="shared" si="8"/>
        <v>1957027.13</v>
      </c>
      <c r="G43" s="23">
        <f t="shared" si="8"/>
        <v>2574958.6199999996</v>
      </c>
      <c r="H43" s="23">
        <f t="shared" si="8"/>
        <v>1353123.3299999998</v>
      </c>
      <c r="I43" s="23">
        <f>+I44+I52</f>
        <v>485150.85</v>
      </c>
      <c r="J43" s="23">
        <f>+J44+J52</f>
        <v>725122.6</v>
      </c>
      <c r="K43" s="23">
        <f>SUM(B43:J43)</f>
        <v>14097774.379999999</v>
      </c>
    </row>
    <row r="44" spans="1:11" ht="17.25" customHeight="1">
      <c r="A44" s="16" t="s">
        <v>49</v>
      </c>
      <c r="B44" s="24">
        <f>SUM(B45:B51)</f>
        <v>1406488.73</v>
      </c>
      <c r="C44" s="24">
        <f t="shared" ref="C44:H44" si="9">SUM(C45:C51)</f>
        <v>1999443.76</v>
      </c>
      <c r="D44" s="24">
        <f t="shared" si="9"/>
        <v>2212553.46</v>
      </c>
      <c r="E44" s="24">
        <f t="shared" si="9"/>
        <v>1309142.3899999999</v>
      </c>
      <c r="F44" s="24">
        <f t="shared" si="9"/>
        <v>1939076.22</v>
      </c>
      <c r="G44" s="24">
        <f t="shared" si="9"/>
        <v>2549828.5499999998</v>
      </c>
      <c r="H44" s="24">
        <f t="shared" si="9"/>
        <v>1339863.0199999998</v>
      </c>
      <c r="I44" s="24">
        <f>SUM(I45:I51)</f>
        <v>485150.85</v>
      </c>
      <c r="J44" s="24">
        <f>SUM(J45:J51)</f>
        <v>713507.27</v>
      </c>
      <c r="K44" s="24">
        <f t="shared" ref="K44:K52" si="10">SUM(B44:J44)</f>
        <v>13955054.249999998</v>
      </c>
    </row>
    <row r="45" spans="1:11" ht="17.25" customHeight="1">
      <c r="A45" s="36" t="s">
        <v>50</v>
      </c>
      <c r="B45" s="24">
        <f t="shared" ref="B45:H45" si="11">ROUND(B26*B7,2)</f>
        <v>1406488.73</v>
      </c>
      <c r="C45" s="24">
        <f t="shared" si="11"/>
        <v>1995009.49</v>
      </c>
      <c r="D45" s="24">
        <f t="shared" si="11"/>
        <v>2212553.46</v>
      </c>
      <c r="E45" s="24">
        <f t="shared" si="11"/>
        <v>1309142.3899999999</v>
      </c>
      <c r="F45" s="24">
        <f t="shared" si="11"/>
        <v>1939076.22</v>
      </c>
      <c r="G45" s="24">
        <f t="shared" si="11"/>
        <v>2549828.5499999998</v>
      </c>
      <c r="H45" s="24">
        <f t="shared" si="11"/>
        <v>1331358.8899999999</v>
      </c>
      <c r="I45" s="24">
        <f>ROUND(I26*I7,2)</f>
        <v>485150.85</v>
      </c>
      <c r="J45" s="24">
        <f>ROUND(J26*J7,2)</f>
        <v>713507.27</v>
      </c>
      <c r="K45" s="24">
        <f t="shared" si="10"/>
        <v>13942115.85</v>
      </c>
    </row>
    <row r="46" spans="1:11" ht="17.25" customHeight="1">
      <c r="A46" s="36" t="s">
        <v>51</v>
      </c>
      <c r="B46" s="20">
        <v>0</v>
      </c>
      <c r="C46" s="24">
        <f>ROUND(C27*C7,2)</f>
        <v>4434.2700000000004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4434.2700000000004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8504.1299999999992</v>
      </c>
      <c r="I49" s="33">
        <f>+I31</f>
        <v>0</v>
      </c>
      <c r="J49" s="33">
        <f>+J31</f>
        <v>0</v>
      </c>
      <c r="K49" s="24">
        <f t="shared" si="10"/>
        <v>8504.1299999999992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14898.53</v>
      </c>
      <c r="C52" s="38">
        <v>20250.259999999998</v>
      </c>
      <c r="D52" s="38">
        <v>20339.830000000002</v>
      </c>
      <c r="E52" s="38">
        <v>19274.89</v>
      </c>
      <c r="F52" s="38">
        <v>17950.91</v>
      </c>
      <c r="G52" s="38">
        <v>25130.07</v>
      </c>
      <c r="H52" s="38">
        <v>13260.31</v>
      </c>
      <c r="I52" s="20">
        <v>0</v>
      </c>
      <c r="J52" s="38">
        <v>11615.33</v>
      </c>
      <c r="K52" s="38">
        <f t="shared" si="10"/>
        <v>142720.13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+B57+B64+B88+B89</f>
        <v>-236679.38999999998</v>
      </c>
      <c r="C56" s="37">
        <f t="shared" si="12"/>
        <v>-231743.69</v>
      </c>
      <c r="D56" s="37">
        <f t="shared" si="12"/>
        <v>-226203.40999999997</v>
      </c>
      <c r="E56" s="37">
        <f t="shared" si="12"/>
        <v>-233363.84999999998</v>
      </c>
      <c r="F56" s="37">
        <f t="shared" si="12"/>
        <v>-251574.87000000002</v>
      </c>
      <c r="G56" s="37">
        <f t="shared" si="12"/>
        <v>-267799.59000000003</v>
      </c>
      <c r="H56" s="37">
        <f t="shared" si="12"/>
        <v>-192709</v>
      </c>
      <c r="I56" s="37">
        <f t="shared" si="12"/>
        <v>31190.910000000003</v>
      </c>
      <c r="J56" s="37">
        <f t="shared" si="12"/>
        <v>92362.670000000013</v>
      </c>
      <c r="K56" s="37">
        <f>SUM(B56:J56)</f>
        <v>-1516520.2200000002</v>
      </c>
    </row>
    <row r="57" spans="1:11" ht="18.75" customHeight="1">
      <c r="A57" s="16" t="s">
        <v>84</v>
      </c>
      <c r="B57" s="37">
        <f t="shared" ref="B57:J57" si="13">B58+B59+B60+B61+B62+B63</f>
        <v>-221085.16999999998</v>
      </c>
      <c r="C57" s="37">
        <f t="shared" si="13"/>
        <v>-208902.98</v>
      </c>
      <c r="D57" s="37">
        <f t="shared" si="13"/>
        <v>-203676.05</v>
      </c>
      <c r="E57" s="37">
        <f t="shared" si="13"/>
        <v>-216873.28999999998</v>
      </c>
      <c r="F57" s="37">
        <f t="shared" si="13"/>
        <v>-230558.46000000002</v>
      </c>
      <c r="G57" s="37">
        <f t="shared" si="13"/>
        <v>-236349.57</v>
      </c>
      <c r="H57" s="37">
        <f t="shared" si="13"/>
        <v>-177321</v>
      </c>
      <c r="I57" s="37">
        <f t="shared" si="13"/>
        <v>-32274</v>
      </c>
      <c r="J57" s="37">
        <f t="shared" si="13"/>
        <v>-55761</v>
      </c>
      <c r="K57" s="37">
        <f t="shared" ref="K57:K90" si="14">SUM(B57:J57)</f>
        <v>-1582801.52</v>
      </c>
    </row>
    <row r="58" spans="1:11" ht="18.75" customHeight="1">
      <c r="A58" s="12" t="s">
        <v>85</v>
      </c>
      <c r="B58" s="37">
        <f>-ROUND(B9*$D$3,2)</f>
        <v>-147903</v>
      </c>
      <c r="C58" s="37">
        <f t="shared" ref="C58:J58" si="15">-ROUND(C9*$D$3,2)</f>
        <v>-201732</v>
      </c>
      <c r="D58" s="37">
        <f t="shared" si="15"/>
        <v>-184065</v>
      </c>
      <c r="E58" s="37">
        <f t="shared" si="15"/>
        <v>-133002</v>
      </c>
      <c r="F58" s="37">
        <f t="shared" si="15"/>
        <v>-161154</v>
      </c>
      <c r="G58" s="37">
        <f t="shared" si="15"/>
        <v>-188007</v>
      </c>
      <c r="H58" s="37">
        <f t="shared" si="15"/>
        <v>-177321</v>
      </c>
      <c r="I58" s="37">
        <f t="shared" si="15"/>
        <v>-32274</v>
      </c>
      <c r="J58" s="37">
        <f t="shared" si="15"/>
        <v>-55761</v>
      </c>
      <c r="K58" s="37">
        <f t="shared" si="14"/>
        <v>-1281219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49">
        <v>-219</v>
      </c>
      <c r="C60" s="49">
        <v>-30</v>
      </c>
      <c r="D60" s="49">
        <v>-150</v>
      </c>
      <c r="E60" s="49">
        <v>-150</v>
      </c>
      <c r="F60" s="49">
        <v>-60</v>
      </c>
      <c r="G60" s="49">
        <v>-30</v>
      </c>
      <c r="H60" s="20">
        <v>0</v>
      </c>
      <c r="I60" s="20">
        <v>0</v>
      </c>
      <c r="J60" s="20">
        <v>0</v>
      </c>
      <c r="K60" s="37">
        <f t="shared" si="14"/>
        <v>-639</v>
      </c>
    </row>
    <row r="61" spans="1:11" ht="18.75" customHeight="1">
      <c r="A61" s="12" t="s">
        <v>61</v>
      </c>
      <c r="B61" s="49">
        <v>-90</v>
      </c>
      <c r="C61" s="49">
        <v>-129</v>
      </c>
      <c r="D61" s="49">
        <v>0</v>
      </c>
      <c r="E61" s="49">
        <v>-30</v>
      </c>
      <c r="F61" s="49">
        <v>0</v>
      </c>
      <c r="G61" s="49">
        <v>0</v>
      </c>
      <c r="H61" s="20">
        <v>0</v>
      </c>
      <c r="I61" s="20">
        <v>0</v>
      </c>
      <c r="J61" s="20">
        <v>0</v>
      </c>
      <c r="K61" s="37">
        <f t="shared" si="14"/>
        <v>-249</v>
      </c>
    </row>
    <row r="62" spans="1:11" ht="18.75" customHeight="1">
      <c r="A62" s="12" t="s">
        <v>62</v>
      </c>
      <c r="B62" s="49">
        <v>-72873.17</v>
      </c>
      <c r="C62" s="49">
        <v>-7011.98</v>
      </c>
      <c r="D62" s="49">
        <v>-19461.05</v>
      </c>
      <c r="E62" s="49">
        <v>-83691.289999999994</v>
      </c>
      <c r="F62" s="49">
        <v>-69344.460000000006</v>
      </c>
      <c r="G62" s="49">
        <v>-48312.57</v>
      </c>
      <c r="H62" s="20">
        <v>0</v>
      </c>
      <c r="I62" s="20">
        <v>0</v>
      </c>
      <c r="J62" s="20">
        <v>0</v>
      </c>
      <c r="K62" s="37">
        <f t="shared" si="14"/>
        <v>-300694.52</v>
      </c>
    </row>
    <row r="63" spans="1:11" ht="18.75" customHeight="1">
      <c r="A63" s="12" t="s">
        <v>63</v>
      </c>
      <c r="B63" s="49">
        <v>0</v>
      </c>
      <c r="C63" s="49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37">
        <f t="shared" si="14"/>
        <v>0</v>
      </c>
    </row>
    <row r="64" spans="1:11" ht="18.75" customHeight="1">
      <c r="A64" s="12" t="s">
        <v>89</v>
      </c>
      <c r="B64" s="49">
        <f t="shared" ref="B64:H64" si="16">SUM(B65:B86)</f>
        <v>-15594.22</v>
      </c>
      <c r="C64" s="49">
        <f t="shared" si="16"/>
        <v>-22840.71</v>
      </c>
      <c r="D64" s="49">
        <f t="shared" si="16"/>
        <v>-22527.359999999997</v>
      </c>
      <c r="E64" s="49">
        <f t="shared" si="16"/>
        <v>-16490.560000000001</v>
      </c>
      <c r="F64" s="49">
        <f t="shared" si="16"/>
        <v>-21016.410000000003</v>
      </c>
      <c r="G64" s="49">
        <f t="shared" si="16"/>
        <v>-31450.02</v>
      </c>
      <c r="H64" s="49">
        <f t="shared" si="16"/>
        <v>-15388</v>
      </c>
      <c r="I64" s="49">
        <v>63464.91</v>
      </c>
      <c r="J64" s="49">
        <v>148123.67000000001</v>
      </c>
      <c r="K64" s="37">
        <f t="shared" si="14"/>
        <v>66281.300000000017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-1103.33</v>
      </c>
      <c r="E67" s="20">
        <v>0</v>
      </c>
      <c r="F67" s="37">
        <v>-393.33</v>
      </c>
      <c r="G67" s="20">
        <v>0</v>
      </c>
      <c r="H67" s="20">
        <v>0</v>
      </c>
      <c r="I67" s="49">
        <v>-1849.5</v>
      </c>
      <c r="J67" s="20">
        <v>0</v>
      </c>
      <c r="K67" s="37">
        <f t="shared" si="14"/>
        <v>-3346.16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49">
        <v>-40000</v>
      </c>
      <c r="J68" s="20">
        <v>0</v>
      </c>
      <c r="K68" s="50">
        <f t="shared" si="14"/>
        <v>-40000</v>
      </c>
    </row>
    <row r="69" spans="1:11" ht="18.75" customHeight="1">
      <c r="A69" s="36" t="s">
        <v>68</v>
      </c>
      <c r="B69" s="37">
        <v>-15594.22</v>
      </c>
      <c r="C69" s="37">
        <v>-22637.8</v>
      </c>
      <c r="D69" s="37">
        <v>-21400.42</v>
      </c>
      <c r="E69" s="37">
        <v>-15007.26</v>
      </c>
      <c r="F69" s="37">
        <v>-20623.080000000002</v>
      </c>
      <c r="G69" s="37">
        <v>-31426.41</v>
      </c>
      <c r="H69" s="37">
        <v>-15388</v>
      </c>
      <c r="I69" s="37">
        <v>-5409.59</v>
      </c>
      <c r="J69" s="37">
        <v>-11152.33</v>
      </c>
      <c r="K69" s="50">
        <f t="shared" si="14"/>
        <v>-158639.10999999999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37">
        <v>110724</v>
      </c>
      <c r="J77" s="37">
        <v>159276</v>
      </c>
      <c r="K77" s="37">
        <f t="shared" si="14"/>
        <v>270000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102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4"/>
        <v>0</v>
      </c>
    </row>
    <row r="87" spans="1:12" ht="18.75" customHeight="1">
      <c r="A87" s="12" t="s">
        <v>103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4"/>
        <v>0</v>
      </c>
    </row>
    <row r="88" spans="1:12" ht="18.75" customHeight="1">
      <c r="A88" s="16" t="s">
        <v>101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33">
        <f t="shared" si="14"/>
        <v>0</v>
      </c>
    </row>
    <row r="89" spans="1:12" ht="18.75" customHeight="1">
      <c r="A89" s="16" t="s">
        <v>97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33">
        <f t="shared" si="14"/>
        <v>0</v>
      </c>
    </row>
    <row r="90" spans="1:12" ht="18.75" customHeight="1">
      <c r="A90" s="16"/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/>
      <c r="J90" s="21"/>
      <c r="K90" s="33">
        <f t="shared" si="14"/>
        <v>0</v>
      </c>
    </row>
    <row r="91" spans="1:12" ht="18.75" customHeight="1">
      <c r="A91" s="16" t="s">
        <v>93</v>
      </c>
      <c r="B91" s="25">
        <f t="shared" ref="B91:H91" si="17">+B92+B93</f>
        <v>1184707.8700000001</v>
      </c>
      <c r="C91" s="25">
        <f t="shared" si="17"/>
        <v>1787950.33</v>
      </c>
      <c r="D91" s="25">
        <f t="shared" si="17"/>
        <v>2006689.88</v>
      </c>
      <c r="E91" s="25">
        <f t="shared" si="17"/>
        <v>1095053.4299999997</v>
      </c>
      <c r="F91" s="25">
        <f t="shared" si="17"/>
        <v>1705452.26</v>
      </c>
      <c r="G91" s="25">
        <f t="shared" si="17"/>
        <v>2307159.0299999998</v>
      </c>
      <c r="H91" s="25">
        <f t="shared" si="17"/>
        <v>1160414.3299999998</v>
      </c>
      <c r="I91" s="25">
        <f>+I92+I93</f>
        <v>516341.76000000001</v>
      </c>
      <c r="J91" s="25">
        <f>+J92+J93</f>
        <v>817485.27</v>
      </c>
      <c r="K91" s="50">
        <f>SUM(B91:J91)</f>
        <v>12581254.159999998</v>
      </c>
      <c r="L91" s="57"/>
    </row>
    <row r="92" spans="1:12" ht="18.75" customHeight="1">
      <c r="A92" s="16" t="s">
        <v>92</v>
      </c>
      <c r="B92" s="25">
        <f t="shared" ref="B92:H92" si="18">+B44+B57+B64+B88</f>
        <v>1169809.3400000001</v>
      </c>
      <c r="C92" s="25">
        <f t="shared" si="18"/>
        <v>1767700.07</v>
      </c>
      <c r="D92" s="25">
        <f t="shared" si="18"/>
        <v>1986350.0499999998</v>
      </c>
      <c r="E92" s="25">
        <f t="shared" si="18"/>
        <v>1075778.5399999998</v>
      </c>
      <c r="F92" s="25">
        <f t="shared" si="18"/>
        <v>1687501.35</v>
      </c>
      <c r="G92" s="25">
        <f t="shared" si="18"/>
        <v>2282028.96</v>
      </c>
      <c r="H92" s="25">
        <f t="shared" si="18"/>
        <v>1147154.0199999998</v>
      </c>
      <c r="I92" s="25">
        <f>+I44+I57+I64+I88</f>
        <v>516341.76000000001</v>
      </c>
      <c r="J92" s="25">
        <f>+J44+J57+J64+J88</f>
        <v>805869.94000000006</v>
      </c>
      <c r="K92" s="50">
        <f>SUM(B92:J92)</f>
        <v>12438534.029999997</v>
      </c>
      <c r="L92" s="57"/>
    </row>
    <row r="93" spans="1:12" ht="18.75" customHeight="1">
      <c r="A93" s="16" t="s">
        <v>96</v>
      </c>
      <c r="B93" s="25">
        <f t="shared" ref="B93:H93" si="19">IF(+B52+B89+B94&lt;0,0,(B52+B89+B94))</f>
        <v>14898.53</v>
      </c>
      <c r="C93" s="25">
        <f t="shared" si="19"/>
        <v>20250.259999999998</v>
      </c>
      <c r="D93" s="25">
        <f t="shared" si="19"/>
        <v>20339.830000000002</v>
      </c>
      <c r="E93" s="25">
        <f t="shared" si="19"/>
        <v>19274.89</v>
      </c>
      <c r="F93" s="25">
        <f t="shared" si="19"/>
        <v>17950.91</v>
      </c>
      <c r="G93" s="25">
        <f t="shared" si="19"/>
        <v>25130.07</v>
      </c>
      <c r="H93" s="25">
        <f t="shared" si="19"/>
        <v>13260.31</v>
      </c>
      <c r="I93" s="20">
        <f>IF(+I52+I89+I94&lt;0,0,(I52+I89+I94))</f>
        <v>0</v>
      </c>
      <c r="J93" s="25">
        <f>IF(+J52+J89+J94&lt;0,0,(J52+J89+J94))</f>
        <v>11615.33</v>
      </c>
      <c r="K93" s="50">
        <f>SUM(B93:J93)</f>
        <v>142720.13</v>
      </c>
      <c r="L93" s="57"/>
    </row>
    <row r="94" spans="1:12" ht="18" customHeight="1">
      <c r="A94" s="16" t="s">
        <v>94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1">
        <f>SUM(B94:J94)</f>
        <v>0</v>
      </c>
    </row>
    <row r="95" spans="1:12" ht="18.75" customHeight="1">
      <c r="A95" s="16" t="s">
        <v>95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</row>
    <row r="96" spans="1:12" ht="18.75" customHeight="1">
      <c r="A96" s="2"/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/>
      <c r="J96" s="21"/>
      <c r="K96" s="21"/>
    </row>
    <row r="97" spans="1:11" ht="18.7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58"/>
    </row>
    <row r="98" spans="1:11" ht="18.75" customHeight="1">
      <c r="A98" s="8"/>
      <c r="B98" s="47">
        <v>0</v>
      </c>
      <c r="C98" s="47">
        <v>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/>
      <c r="J98" s="47"/>
      <c r="K98" s="47"/>
    </row>
    <row r="99" spans="1:11" ht="18.75" customHeight="1">
      <c r="A99" s="26" t="s">
        <v>79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43">
        <f>SUM(K100:K117)</f>
        <v>12581254.169999996</v>
      </c>
    </row>
    <row r="100" spans="1:11" ht="18.75" customHeight="1">
      <c r="A100" s="27" t="s">
        <v>80</v>
      </c>
      <c r="B100" s="28">
        <v>147404.47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3">
        <f>SUM(B100:J100)</f>
        <v>147404.47</v>
      </c>
    </row>
    <row r="101" spans="1:11" ht="18.75" customHeight="1">
      <c r="A101" s="27" t="s">
        <v>81</v>
      </c>
      <c r="B101" s="28">
        <v>1037303.4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 t="shared" ref="K101:K117" si="20">SUM(B101:J101)</f>
        <v>1037303.4</v>
      </c>
    </row>
    <row r="102" spans="1:11" ht="18.75" customHeight="1">
      <c r="A102" s="27" t="s">
        <v>82</v>
      </c>
      <c r="B102" s="42">
        <v>0</v>
      </c>
      <c r="C102" s="28">
        <f>+C91</f>
        <v>1787950.33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si="20"/>
        <v>1787950.33</v>
      </c>
    </row>
    <row r="103" spans="1:11" ht="18.75" customHeight="1">
      <c r="A103" s="27" t="s">
        <v>83</v>
      </c>
      <c r="B103" s="42">
        <v>0</v>
      </c>
      <c r="C103" s="42">
        <v>0</v>
      </c>
      <c r="D103" s="28">
        <f>+D91</f>
        <v>2006689.88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0"/>
        <v>2006689.88</v>
      </c>
    </row>
    <row r="104" spans="1:11" ht="18.75" customHeight="1">
      <c r="A104" s="27" t="s">
        <v>104</v>
      </c>
      <c r="B104" s="42">
        <v>0</v>
      </c>
      <c r="C104" s="42">
        <v>0</v>
      </c>
      <c r="D104" s="42">
        <v>0</v>
      </c>
      <c r="E104" s="28">
        <f>+E91</f>
        <v>1095053.4299999997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0"/>
        <v>1095053.4299999997</v>
      </c>
    </row>
    <row r="105" spans="1:11" ht="18.75" customHeight="1">
      <c r="A105" s="27" t="s">
        <v>105</v>
      </c>
      <c r="B105" s="42">
        <v>0</v>
      </c>
      <c r="C105" s="42">
        <v>0</v>
      </c>
      <c r="D105" s="42">
        <v>0</v>
      </c>
      <c r="E105" s="42">
        <v>0</v>
      </c>
      <c r="F105" s="28">
        <v>205729.6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0"/>
        <v>205729.6</v>
      </c>
    </row>
    <row r="106" spans="1:11" ht="18.75" customHeight="1">
      <c r="A106" s="27" t="s">
        <v>106</v>
      </c>
      <c r="B106" s="42">
        <v>0</v>
      </c>
      <c r="C106" s="42">
        <v>0</v>
      </c>
      <c r="D106" s="42">
        <v>0</v>
      </c>
      <c r="E106" s="42">
        <v>0</v>
      </c>
      <c r="F106" s="28">
        <v>308907.67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0"/>
        <v>308907.67</v>
      </c>
    </row>
    <row r="107" spans="1:11" ht="18.75" customHeight="1">
      <c r="A107" s="27" t="s">
        <v>107</v>
      </c>
      <c r="B107" s="42">
        <v>0</v>
      </c>
      <c r="C107" s="42">
        <v>0</v>
      </c>
      <c r="D107" s="42">
        <v>0</v>
      </c>
      <c r="E107" s="42">
        <v>0</v>
      </c>
      <c r="F107" s="28">
        <v>432838.39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0"/>
        <v>432838.39</v>
      </c>
    </row>
    <row r="108" spans="1:11" ht="18.75" customHeight="1">
      <c r="A108" s="27" t="s">
        <v>108</v>
      </c>
      <c r="B108" s="42">
        <v>0</v>
      </c>
      <c r="C108" s="42">
        <v>0</v>
      </c>
      <c r="D108" s="42">
        <v>0</v>
      </c>
      <c r="E108" s="42">
        <v>0</v>
      </c>
      <c r="F108" s="28">
        <v>757976.6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0"/>
        <v>757976.6</v>
      </c>
    </row>
    <row r="109" spans="1:11" ht="18.75" customHeight="1">
      <c r="A109" s="27" t="s">
        <v>109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28">
        <v>655680.86</v>
      </c>
      <c r="H109" s="42">
        <v>0</v>
      </c>
      <c r="I109" s="42">
        <v>0</v>
      </c>
      <c r="J109" s="42">
        <v>0</v>
      </c>
      <c r="K109" s="43">
        <f t="shared" si="20"/>
        <v>655680.86</v>
      </c>
    </row>
    <row r="110" spans="1:11" ht="18.75" customHeight="1">
      <c r="A110" s="27" t="s">
        <v>110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53474.27</v>
      </c>
      <c r="H110" s="42">
        <v>0</v>
      </c>
      <c r="I110" s="42">
        <v>0</v>
      </c>
      <c r="J110" s="42">
        <v>0</v>
      </c>
      <c r="K110" s="43">
        <f t="shared" si="20"/>
        <v>53474.27</v>
      </c>
    </row>
    <row r="111" spans="1:11" ht="18.75" customHeight="1">
      <c r="A111" s="27" t="s">
        <v>111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377030.33</v>
      </c>
      <c r="H111" s="42">
        <v>0</v>
      </c>
      <c r="I111" s="42">
        <v>0</v>
      </c>
      <c r="J111" s="42">
        <v>0</v>
      </c>
      <c r="K111" s="43">
        <f t="shared" si="20"/>
        <v>377030.33</v>
      </c>
    </row>
    <row r="112" spans="1:11" ht="18.75" customHeight="1">
      <c r="A112" s="27" t="s">
        <v>112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330744.87</v>
      </c>
      <c r="H112" s="42">
        <v>0</v>
      </c>
      <c r="I112" s="42">
        <v>0</v>
      </c>
      <c r="J112" s="42">
        <v>0</v>
      </c>
      <c r="K112" s="43">
        <f t="shared" si="20"/>
        <v>330744.87</v>
      </c>
    </row>
    <row r="113" spans="1:11" ht="18.75" customHeight="1">
      <c r="A113" s="27" t="s">
        <v>113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890228.71</v>
      </c>
      <c r="H113" s="42">
        <v>0</v>
      </c>
      <c r="I113" s="42">
        <v>0</v>
      </c>
      <c r="J113" s="42">
        <v>0</v>
      </c>
      <c r="K113" s="43">
        <f t="shared" si="20"/>
        <v>890228.71</v>
      </c>
    </row>
    <row r="114" spans="1:11" ht="18.75" customHeight="1">
      <c r="A114" s="27" t="s">
        <v>114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28">
        <v>420054.04</v>
      </c>
      <c r="I114" s="42">
        <v>0</v>
      </c>
      <c r="J114" s="42">
        <v>0</v>
      </c>
      <c r="K114" s="43">
        <f t="shared" si="20"/>
        <v>420054.04</v>
      </c>
    </row>
    <row r="115" spans="1:11" ht="18.75" customHeight="1">
      <c r="A115" s="27" t="s">
        <v>115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740360.29</v>
      </c>
      <c r="I115" s="42">
        <v>0</v>
      </c>
      <c r="J115" s="42">
        <v>0</v>
      </c>
      <c r="K115" s="43">
        <f t="shared" si="20"/>
        <v>740360.29</v>
      </c>
    </row>
    <row r="116" spans="1:11" ht="18.75" customHeight="1">
      <c r="A116" s="27" t="s">
        <v>116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28">
        <v>516341.76000000001</v>
      </c>
      <c r="J116" s="42">
        <v>0</v>
      </c>
      <c r="K116" s="43">
        <f t="shared" si="20"/>
        <v>516341.76000000001</v>
      </c>
    </row>
    <row r="117" spans="1:11" ht="18.75" customHeight="1">
      <c r="A117" s="29" t="s">
        <v>117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817485.27</v>
      </c>
      <c r="K117" s="46">
        <f t="shared" si="20"/>
        <v>817485.27</v>
      </c>
    </row>
    <row r="118" spans="1:11" ht="18.75" customHeight="1">
      <c r="A118" s="41"/>
      <c r="B118" s="53">
        <v>0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4">
        <v>171605.2</v>
      </c>
    </row>
    <row r="119" spans="1:11" ht="18.75" customHeight="1">
      <c r="A119" s="41"/>
    </row>
    <row r="120" spans="1:11" ht="18.75" customHeight="1">
      <c r="A120" s="41"/>
    </row>
    <row r="121" spans="1:11" ht="18.75" customHeight="1">
      <c r="A121" s="41"/>
    </row>
    <row r="122" spans="1:11" ht="18.75" customHeight="1">
      <c r="A122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2013-11-27T21:37:08Z</dcterms:modified>
</cp:coreProperties>
</file>