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K49" s="1"/>
  <c r="I49"/>
  <c r="J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I56" s="1"/>
  <c r="J58"/>
  <c r="K58" s="1"/>
  <c r="K59"/>
  <c r="K60"/>
  <c r="K61"/>
  <c r="K62"/>
  <c r="K63"/>
  <c r="B64"/>
  <c r="C64"/>
  <c r="D64"/>
  <c r="E64"/>
  <c r="F64"/>
  <c r="G64"/>
  <c r="H64"/>
  <c r="K64" s="1"/>
  <c r="K65"/>
  <c r="K66"/>
  <c r="K67"/>
  <c r="K70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3" s="1"/>
  <c r="K94"/>
  <c r="K100"/>
  <c r="K101"/>
  <c r="K105"/>
  <c r="K106"/>
  <c r="K107"/>
  <c r="K108"/>
  <c r="K109"/>
  <c r="K110"/>
  <c r="K111"/>
  <c r="K112"/>
  <c r="K113"/>
  <c r="K114"/>
  <c r="K115"/>
  <c r="K116"/>
  <c r="K117"/>
  <c r="G56" l="1"/>
  <c r="E56"/>
  <c r="C56"/>
  <c r="H56"/>
  <c r="F56"/>
  <c r="D56"/>
  <c r="J43"/>
  <c r="H43"/>
  <c r="H92"/>
  <c r="H91" s="1"/>
  <c r="F43"/>
  <c r="F92"/>
  <c r="F91" s="1"/>
  <c r="D43"/>
  <c r="D92"/>
  <c r="D91" s="1"/>
  <c r="D103" s="1"/>
  <c r="K103" s="1"/>
  <c r="K8"/>
  <c r="K7" s="1"/>
  <c r="B7"/>
  <c r="B45" s="1"/>
  <c r="B56"/>
  <c r="I92"/>
  <c r="I91" s="1"/>
  <c r="I43"/>
  <c r="G92"/>
  <c r="G91" s="1"/>
  <c r="G43"/>
  <c r="E92"/>
  <c r="E91" s="1"/>
  <c r="E104" s="1"/>
  <c r="K104" s="1"/>
  <c r="E43"/>
  <c r="C46"/>
  <c r="K46" s="1"/>
  <c r="C45"/>
  <c r="J57"/>
  <c r="J56" s="1"/>
  <c r="K57" l="1"/>
  <c r="B44"/>
  <c r="K45"/>
  <c r="C44"/>
  <c r="K56"/>
  <c r="J92"/>
  <c r="J91" s="1"/>
  <c r="C92" l="1"/>
  <c r="C91" s="1"/>
  <c r="C102" s="1"/>
  <c r="K102" s="1"/>
  <c r="K99" s="1"/>
  <c r="C43"/>
  <c r="B43"/>
  <c r="K43" s="1"/>
  <c r="K44"/>
  <c r="B92"/>
  <c r="K92" l="1"/>
  <c r="B91"/>
  <c r="K91" s="1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<sst xmlns="http://schemas.openxmlformats.org/spreadsheetml/2006/main" count="122" uniqueCount="122">
  <si>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</si>
  <si>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</si>
  <si>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</si>
  <si>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</si>
  <si>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</si>
  <si>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</si>
  <si>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</si>
  <si>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</si>
  <si>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</si>
  <si>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</si>
  <si>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</si>
  <si>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</si>
  <si>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</si>
  <si>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</si>
  <si>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</si>
  <si>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</si>
  <si>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</si>
  <si>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</si>
  <si>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</si>
  <si>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</si>
  <si>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</si>
  <si>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</si>
  <si>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</si>
  <si>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</si>
  <si>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</si>
  <si>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</si>
  <si>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</si>
  <si>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</si>
  <si>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</si>
  <si>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</si>
  <si>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</si>
  <si>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</si>
  <si>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</si>
  <si>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</si>
  <si>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</si>
  <si>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</si>
  <si>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</si>
  <si>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</si>
  <si>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</si>
  <si>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</si>
  <si>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</si>
  <si>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</si>
  <si>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</si>
  <si>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</si>
  <si>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</si>
  <si>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</si>
  <si>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</si>
  <si>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</si>
  <si>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</si>
  <si>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</si>
  <si>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</si>
  <si>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</si>
  <si>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</si>
  <si>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</si>
  <si>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</si>
  <si>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</si>
  <si>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</si>
  <si>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</si>
  <si>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</si>
  <si>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</si>
  <si>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</si>
  <si>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</si>
  <si>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</si>
  <si>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</si>
  <si>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</si>
  <si>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</si>
  <si>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</si>
  <si>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</si>
  <si>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</si>
  <si>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</si>
  <si>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</si>
  <si>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</si>
  <si>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</si>
  <si>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</si>
  <si>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</si>
  <si>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</si>
  <si>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</si>
  <si>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</si>
  <si>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</si>
  <si>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</si>
  <si>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</si>
  <si>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</si>
  <si>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</si>
  <si>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</si>
  <si>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</si>
  <si>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</si>
  <si>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</si>
  <si>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</si>
  <si>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</si>
  <si>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</si>
  <si>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</si>
  <si>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</si>
  <si>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</si>
  <si>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</si>
  <si>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</si>
  <si>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</si>
  <si>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</si>
  <si>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</si>
  <si>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</si>
  <si>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</si>
  <si>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</si>
  <si>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</si>
  <si>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</si>
  <si>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</si>
  <si>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</si>
  <si>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</si>
  <si>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</si>
  <si>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</si>
  <si>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</si>
  <si>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</si>
  <si>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</si>
  <si>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</si>
  <si>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</si>
  <si>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</si>
  <si>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</si>
  <si>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</si>
  <si>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</si>
  <si>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</si>
  <si>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</si>
  <si>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</si>
  <si>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</si>
  <si>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20/11/13 - VENCIMENTO 27/11/13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</si>
</sst>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5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120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119</v>
      </c>
      <c r="J5" s="66" t="s">
        <v>118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274014</v>
      </c>
      <c r="C7" s="9">
        <f t="shared" si="0"/>
        <v>325209</v>
      </c>
      <c r="D7" s="9">
        <f t="shared" si="0"/>
        <v>374176</v>
      </c>
      <c r="E7" s="9">
        <f t="shared" si="0"/>
        <v>229443</v>
      </c>
      <c r="F7" s="9">
        <f t="shared" si="0"/>
        <v>355700</v>
      </c>
      <c r="G7" s="9">
        <f t="shared" si="0"/>
        <v>548384</v>
      </c>
      <c r="H7" s="9">
        <f t="shared" si="0"/>
        <v>209355</v>
      </c>
      <c r="I7" s="9">
        <f t="shared" si="0"/>
        <v>38957</v>
      </c>
      <c r="J7" s="9">
        <f t="shared" si="0"/>
        <v>143100</v>
      </c>
      <c r="K7" s="9">
        <f t="shared" si="0"/>
        <v>2498338</v>
      </c>
      <c r="L7" s="55"/>
    </row>
    <row r="8" spans="1:13" ht="17.25" customHeight="1">
      <c r="A8" s="10" t="s">
        <v>31</v>
      </c>
      <c r="B8" s="11">
        <f>B9+B12</f>
        <v>157158</v>
      </c>
      <c r="C8" s="11">
        <f t="shared" ref="C8:J8" si="1">C9+C12</f>
        <v>193026</v>
      </c>
      <c r="D8" s="11">
        <f t="shared" si="1"/>
        <v>209864</v>
      </c>
      <c r="E8" s="11">
        <f t="shared" si="1"/>
        <v>133260</v>
      </c>
      <c r="F8" s="11">
        <f t="shared" si="1"/>
        <v>188008</v>
      </c>
      <c r="G8" s="11">
        <f t="shared" si="1"/>
        <v>285081</v>
      </c>
      <c r="H8" s="11">
        <f t="shared" si="1"/>
        <v>126856</v>
      </c>
      <c r="I8" s="11">
        <f t="shared" si="1"/>
        <v>20851</v>
      </c>
      <c r="J8" s="11">
        <f t="shared" si="1"/>
        <v>78184</v>
      </c>
      <c r="K8" s="11">
        <f>SUM(B8:J8)</f>
        <v>1392288</v>
      </c>
    </row>
    <row r="9" spans="1:13" ht="17.25" customHeight="1">
      <c r="A9" s="15" t="s">
        <v>17</v>
      </c>
      <c r="B9" s="13">
        <f>+B10+B11</f>
        <v>27305</v>
      </c>
      <c r="C9" s="13">
        <f t="shared" ref="C9:J9" si="2">+C10+C11</f>
        <v>36336</v>
      </c>
      <c r="D9" s="13">
        <f t="shared" si="2"/>
        <v>36176</v>
      </c>
      <c r="E9" s="13">
        <f t="shared" si="2"/>
        <v>23913</v>
      </c>
      <c r="F9" s="13">
        <f t="shared" si="2"/>
        <v>28879</v>
      </c>
      <c r="G9" s="13">
        <f t="shared" si="2"/>
        <v>32098</v>
      </c>
      <c r="H9" s="13">
        <f t="shared" si="2"/>
        <v>25113</v>
      </c>
      <c r="I9" s="13">
        <f t="shared" si="2"/>
        <v>4861</v>
      </c>
      <c r="J9" s="13">
        <f t="shared" si="2"/>
        <v>12019</v>
      </c>
      <c r="K9" s="11">
        <f>SUM(B9:J9)</f>
        <v>226700</v>
      </c>
    </row>
    <row r="10" spans="1:13" ht="17.25" customHeight="1">
      <c r="A10" s="31" t="s">
        <v>18</v>
      </c>
      <c r="B10" s="13">
        <v>27305</v>
      </c>
      <c r="C10" s="13">
        <v>36336</v>
      </c>
      <c r="D10" s="13">
        <v>36176</v>
      </c>
      <c r="E10" s="13">
        <v>23913</v>
      </c>
      <c r="F10" s="13">
        <v>28879</v>
      </c>
      <c r="G10" s="13">
        <v>32098</v>
      </c>
      <c r="H10" s="13">
        <v>25113</v>
      </c>
      <c r="I10" s="13">
        <v>4861</v>
      </c>
      <c r="J10" s="13">
        <v>12019</v>
      </c>
      <c r="K10" s="11">
        <f>SUM(B10:J10)</f>
        <v>226700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129853</v>
      </c>
      <c r="C12" s="17">
        <f t="shared" si="3"/>
        <v>156690</v>
      </c>
      <c r="D12" s="17">
        <f t="shared" si="3"/>
        <v>173688</v>
      </c>
      <c r="E12" s="17">
        <f t="shared" si="3"/>
        <v>109347</v>
      </c>
      <c r="F12" s="17">
        <f t="shared" si="3"/>
        <v>159129</v>
      </c>
      <c r="G12" s="17">
        <f t="shared" si="3"/>
        <v>252983</v>
      </c>
      <c r="H12" s="17">
        <f t="shared" si="3"/>
        <v>101743</v>
      </c>
      <c r="I12" s="17">
        <f t="shared" si="3"/>
        <v>15990</v>
      </c>
      <c r="J12" s="17">
        <f t="shared" si="3"/>
        <v>66165</v>
      </c>
      <c r="K12" s="11">
        <f t="shared" ref="K12:K23" si="4">SUM(B12:J12)</f>
        <v>1165588</v>
      </c>
    </row>
    <row r="13" spans="1:13" ht="17.25" customHeight="1">
      <c r="A13" s="14" t="s">
        <v>20</v>
      </c>
      <c r="B13" s="13">
        <v>52895</v>
      </c>
      <c r="C13" s="13">
        <v>71643</v>
      </c>
      <c r="D13" s="13">
        <v>80879</v>
      </c>
      <c r="E13" s="13">
        <v>50372</v>
      </c>
      <c r="F13" s="13">
        <v>69010</v>
      </c>
      <c r="G13" s="13">
        <v>105655</v>
      </c>
      <c r="H13" s="13">
        <v>42320</v>
      </c>
      <c r="I13" s="13">
        <v>7970</v>
      </c>
      <c r="J13" s="13">
        <v>31018</v>
      </c>
      <c r="K13" s="11">
        <f t="shared" si="4"/>
        <v>511762</v>
      </c>
      <c r="L13" s="55"/>
      <c r="M13" s="56"/>
    </row>
    <row r="14" spans="1:13" ht="17.25" customHeight="1">
      <c r="A14" s="14" t="s">
        <v>21</v>
      </c>
      <c r="B14" s="13">
        <v>60100</v>
      </c>
      <c r="C14" s="13">
        <v>63557</v>
      </c>
      <c r="D14" s="13">
        <v>72011</v>
      </c>
      <c r="E14" s="13">
        <v>46279</v>
      </c>
      <c r="F14" s="13">
        <v>70632</v>
      </c>
      <c r="G14" s="13">
        <v>121695</v>
      </c>
      <c r="H14" s="13">
        <v>46574</v>
      </c>
      <c r="I14" s="13">
        <v>6064</v>
      </c>
      <c r="J14" s="13">
        <v>27162</v>
      </c>
      <c r="K14" s="11">
        <f t="shared" si="4"/>
        <v>514074</v>
      </c>
      <c r="L14" s="55"/>
    </row>
    <row r="15" spans="1:13" ht="17.25" customHeight="1">
      <c r="A15" s="14" t="s">
        <v>22</v>
      </c>
      <c r="B15" s="13">
        <v>16858</v>
      </c>
      <c r="C15" s="13">
        <v>21490</v>
      </c>
      <c r="D15" s="13">
        <v>20798</v>
      </c>
      <c r="E15" s="13">
        <v>12696</v>
      </c>
      <c r="F15" s="13">
        <v>19487</v>
      </c>
      <c r="G15" s="13">
        <v>25633</v>
      </c>
      <c r="H15" s="13">
        <v>12849</v>
      </c>
      <c r="I15" s="13">
        <v>1956</v>
      </c>
      <c r="J15" s="13">
        <v>7985</v>
      </c>
      <c r="K15" s="11">
        <f t="shared" si="4"/>
        <v>139752</v>
      </c>
    </row>
    <row r="16" spans="1:13" ht="17.25" customHeight="1">
      <c r="A16" s="16" t="s">
        <v>23</v>
      </c>
      <c r="B16" s="11">
        <f>+B17+B18+B19</f>
        <v>96759</v>
      </c>
      <c r="C16" s="11">
        <f t="shared" ref="C16:J16" si="5">+C17+C18+C19</f>
        <v>103261</v>
      </c>
      <c r="D16" s="11">
        <f t="shared" si="5"/>
        <v>127632</v>
      </c>
      <c r="E16" s="11">
        <f t="shared" si="5"/>
        <v>75870</v>
      </c>
      <c r="F16" s="11">
        <f t="shared" si="5"/>
        <v>141425</v>
      </c>
      <c r="G16" s="11">
        <f t="shared" si="5"/>
        <v>234752</v>
      </c>
      <c r="H16" s="11">
        <f t="shared" si="5"/>
        <v>69193</v>
      </c>
      <c r="I16" s="11">
        <f t="shared" si="5"/>
        <v>13388</v>
      </c>
      <c r="J16" s="11">
        <f t="shared" si="5"/>
        <v>47018</v>
      </c>
      <c r="K16" s="11">
        <f t="shared" si="4"/>
        <v>909298</v>
      </c>
    </row>
    <row r="17" spans="1:12" ht="17.25" customHeight="1">
      <c r="A17" s="12" t="s">
        <v>24</v>
      </c>
      <c r="B17" s="13">
        <v>48299</v>
      </c>
      <c r="C17" s="13">
        <v>58174</v>
      </c>
      <c r="D17" s="13">
        <v>71489</v>
      </c>
      <c r="E17" s="13">
        <v>42547</v>
      </c>
      <c r="F17" s="13">
        <v>75097</v>
      </c>
      <c r="G17" s="13">
        <v>114489</v>
      </c>
      <c r="H17" s="13">
        <v>37374</v>
      </c>
      <c r="I17" s="13">
        <v>8226</v>
      </c>
      <c r="J17" s="13">
        <v>25422</v>
      </c>
      <c r="K17" s="11">
        <f t="shared" si="4"/>
        <v>481117</v>
      </c>
      <c r="L17" s="55"/>
    </row>
    <row r="18" spans="1:12" ht="17.25" customHeight="1">
      <c r="A18" s="12" t="s">
        <v>25</v>
      </c>
      <c r="B18" s="13">
        <v>37954</v>
      </c>
      <c r="C18" s="13">
        <v>33589</v>
      </c>
      <c r="D18" s="13">
        <v>44000</v>
      </c>
      <c r="E18" s="13">
        <v>26490</v>
      </c>
      <c r="F18" s="13">
        <v>52551</v>
      </c>
      <c r="G18" s="13">
        <v>100240</v>
      </c>
      <c r="H18" s="13">
        <v>25448</v>
      </c>
      <c r="I18" s="13">
        <v>4001</v>
      </c>
      <c r="J18" s="13">
        <v>16511</v>
      </c>
      <c r="K18" s="11">
        <f t="shared" si="4"/>
        <v>340784</v>
      </c>
      <c r="L18" s="55"/>
    </row>
    <row r="19" spans="1:12" ht="17.25" customHeight="1">
      <c r="A19" s="12" t="s">
        <v>26</v>
      </c>
      <c r="B19" s="13">
        <v>10506</v>
      </c>
      <c r="C19" s="13">
        <v>11498</v>
      </c>
      <c r="D19" s="13">
        <v>12143</v>
      </c>
      <c r="E19" s="13">
        <v>6833</v>
      </c>
      <c r="F19" s="13">
        <v>13777</v>
      </c>
      <c r="G19" s="13">
        <v>20023</v>
      </c>
      <c r="H19" s="13">
        <v>6371</v>
      </c>
      <c r="I19" s="13">
        <v>1161</v>
      </c>
      <c r="J19" s="13">
        <v>5085</v>
      </c>
      <c r="K19" s="11">
        <f t="shared" si="4"/>
        <v>87397</v>
      </c>
    </row>
    <row r="20" spans="1:12" ht="17.25" customHeight="1">
      <c r="A20" s="16" t="s">
        <v>27</v>
      </c>
      <c r="B20" s="13">
        <v>20097</v>
      </c>
      <c r="C20" s="13">
        <v>28922</v>
      </c>
      <c r="D20" s="13">
        <v>36680</v>
      </c>
      <c r="E20" s="13">
        <v>20313</v>
      </c>
      <c r="F20" s="13">
        <v>26267</v>
      </c>
      <c r="G20" s="13">
        <v>28551</v>
      </c>
      <c r="H20" s="13">
        <v>12129</v>
      </c>
      <c r="I20" s="13">
        <v>4718</v>
      </c>
      <c r="J20" s="13">
        <v>17898</v>
      </c>
      <c r="K20" s="11">
        <f t="shared" si="4"/>
        <v>195575</v>
      </c>
    </row>
    <row r="21" spans="1:12" ht="17.25" customHeight="1">
      <c r="A21" s="12" t="s">
        <v>28</v>
      </c>
      <c r="B21" s="13">
        <v>12862</v>
      </c>
      <c r="C21" s="13">
        <v>18510</v>
      </c>
      <c r="D21" s="13">
        <v>23475</v>
      </c>
      <c r="E21" s="13">
        <v>13000</v>
      </c>
      <c r="F21" s="13">
        <v>16811</v>
      </c>
      <c r="G21" s="13">
        <v>18273</v>
      </c>
      <c r="H21" s="13">
        <v>7763</v>
      </c>
      <c r="I21" s="13">
        <v>3020</v>
      </c>
      <c r="J21" s="13">
        <v>11455</v>
      </c>
      <c r="K21" s="11">
        <f t="shared" si="4"/>
        <v>125169</v>
      </c>
      <c r="L21" s="55"/>
    </row>
    <row r="22" spans="1:12" ht="17.25" customHeight="1">
      <c r="A22" s="12" t="s">
        <v>29</v>
      </c>
      <c r="B22" s="13">
        <v>7235</v>
      </c>
      <c r="C22" s="13">
        <v>10412</v>
      </c>
      <c r="D22" s="13">
        <v>13205</v>
      </c>
      <c r="E22" s="13">
        <v>7313</v>
      </c>
      <c r="F22" s="13">
        <v>9456</v>
      </c>
      <c r="G22" s="13">
        <v>10278</v>
      </c>
      <c r="H22" s="13">
        <v>4366</v>
      </c>
      <c r="I22" s="13">
        <v>1698</v>
      </c>
      <c r="J22" s="13">
        <v>6443</v>
      </c>
      <c r="K22" s="11">
        <f t="shared" si="4"/>
        <v>70406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1177</v>
      </c>
      <c r="I23" s="11">
        <v>0</v>
      </c>
      <c r="J23" s="11">
        <v>0</v>
      </c>
      <c r="K23" s="11">
        <f t="shared" si="4"/>
        <v>1177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24348.47</v>
      </c>
      <c r="I31" s="20">
        <v>0</v>
      </c>
      <c r="J31" s="20">
        <v>0</v>
      </c>
      <c r="K31" s="24">
        <f>SUM(B31:J31)</f>
        <v>24348.47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637156.92000000004</v>
      </c>
      <c r="C43" s="23">
        <f t="shared" ref="C43:H43" si="8">+C44+C52</f>
        <v>863010.25</v>
      </c>
      <c r="D43" s="23">
        <f t="shared" si="8"/>
        <v>1040904.87</v>
      </c>
      <c r="E43" s="23">
        <f t="shared" si="8"/>
        <v>555643.79</v>
      </c>
      <c r="F43" s="23">
        <f t="shared" si="8"/>
        <v>874334.23</v>
      </c>
      <c r="G43" s="23">
        <f t="shared" si="8"/>
        <v>1160888.1700000002</v>
      </c>
      <c r="H43" s="23">
        <f t="shared" si="8"/>
        <v>511546.62999999995</v>
      </c>
      <c r="I43" s="23">
        <f>+I44+I52</f>
        <v>153880.15</v>
      </c>
      <c r="J43" s="23">
        <f>+J44+J52</f>
        <v>369293.78</v>
      </c>
      <c r="K43" s="23">
        <f>SUM(B43:J43)</f>
        <v>6166658.790000001</v>
      </c>
    </row>
    <row r="44" spans="1:11" ht="17.25" customHeight="1">
      <c r="A44" s="16" t="s">
        <v>49</v>
      </c>
      <c r="B44" s="24">
        <f>SUM(B45:B51)</f>
        <v>622258.39</v>
      </c>
      <c r="C44" s="24">
        <f t="shared" ref="C44:H44" si="9">SUM(C45:C51)</f>
        <v>842338.24</v>
      </c>
      <c r="D44" s="24">
        <f t="shared" si="9"/>
        <v>1020565.04</v>
      </c>
      <c r="E44" s="24">
        <f t="shared" si="9"/>
        <v>536368.9</v>
      </c>
      <c r="F44" s="24">
        <f t="shared" si="9"/>
        <v>856383.32</v>
      </c>
      <c r="G44" s="24">
        <f t="shared" si="9"/>
        <v>1135758.1000000001</v>
      </c>
      <c r="H44" s="24">
        <f t="shared" si="9"/>
        <v>498286.31999999995</v>
      </c>
      <c r="I44" s="24">
        <f>SUM(I45:I51)</f>
        <v>153880.15</v>
      </c>
      <c r="J44" s="24">
        <f>SUM(J45:J51)</f>
        <v>357678.45</v>
      </c>
      <c r="K44" s="24">
        <f t="shared" ref="K44:K52" si="10">SUM(B44:J44)</f>
        <v>6023516.9100000011</v>
      </c>
    </row>
    <row r="45" spans="1:11" ht="17.25" customHeight="1">
      <c r="A45" s="36" t="s">
        <v>50</v>
      </c>
      <c r="B45" s="24">
        <f t="shared" ref="B45:H45" si="11">ROUND(B26*B7,2)</f>
        <v>622258.39</v>
      </c>
      <c r="C45" s="24">
        <f t="shared" si="11"/>
        <v>840470.14</v>
      </c>
      <c r="D45" s="24">
        <f t="shared" si="11"/>
        <v>1020565.04</v>
      </c>
      <c r="E45" s="24">
        <f t="shared" si="11"/>
        <v>536368.9</v>
      </c>
      <c r="F45" s="24">
        <f t="shared" si="11"/>
        <v>856383.32</v>
      </c>
      <c r="G45" s="24">
        <f t="shared" si="11"/>
        <v>1135758.1000000001</v>
      </c>
      <c r="H45" s="24">
        <f t="shared" si="11"/>
        <v>473937.85</v>
      </c>
      <c r="I45" s="24">
        <f>ROUND(I26*I7,2)</f>
        <v>153880.15</v>
      </c>
      <c r="J45" s="24">
        <f>ROUND(J26*J7,2)</f>
        <v>357678.45</v>
      </c>
      <c r="K45" s="24">
        <f t="shared" si="10"/>
        <v>5997300.3400000008</v>
      </c>
    </row>
    <row r="46" spans="1:11" ht="17.25" customHeight="1">
      <c r="A46" s="36" t="s">
        <v>51</v>
      </c>
      <c r="B46" s="20">
        <v>0</v>
      </c>
      <c r="C46" s="24">
        <f>ROUND(C27*C7,2)</f>
        <v>1868.1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1868.1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24348.47</v>
      </c>
      <c r="I49" s="33">
        <f>+I31</f>
        <v>0</v>
      </c>
      <c r="J49" s="33">
        <f>+J31</f>
        <v>0</v>
      </c>
      <c r="K49" s="24">
        <f t="shared" si="10"/>
        <v>24348.47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14898.53</v>
      </c>
      <c r="C52" s="38">
        <v>20672.009999999998</v>
      </c>
      <c r="D52" s="38">
        <v>20339.830000000002</v>
      </c>
      <c r="E52" s="38">
        <v>19274.89</v>
      </c>
      <c r="F52" s="38">
        <v>17950.91</v>
      </c>
      <c r="G52" s="38">
        <v>25130.07</v>
      </c>
      <c r="H52" s="38">
        <v>13260.31</v>
      </c>
      <c r="I52" s="20">
        <v>0</v>
      </c>
      <c r="J52" s="38">
        <v>11615.33</v>
      </c>
      <c r="K52" s="38">
        <f t="shared" si="10"/>
        <v>143141.88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-81915</v>
      </c>
      <c r="C56" s="37">
        <f t="shared" si="12"/>
        <v>-109210.91</v>
      </c>
      <c r="D56" s="37">
        <f t="shared" si="12"/>
        <v>-109654.94</v>
      </c>
      <c r="E56" s="37">
        <f t="shared" si="12"/>
        <v>-73222.3</v>
      </c>
      <c r="F56" s="37">
        <f t="shared" si="12"/>
        <v>-87030.33</v>
      </c>
      <c r="G56" s="37">
        <f t="shared" si="12"/>
        <v>-96317.61</v>
      </c>
      <c r="H56" s="37">
        <f t="shared" si="12"/>
        <v>-75339</v>
      </c>
      <c r="I56" s="37">
        <f t="shared" si="12"/>
        <v>-16432.5</v>
      </c>
      <c r="J56" s="37">
        <f t="shared" si="12"/>
        <v>-36057</v>
      </c>
      <c r="K56" s="37">
        <f>SUM(B56:J56)</f>
        <v>-685179.59</v>
      </c>
    </row>
    <row r="57" spans="1:11" ht="18.75" customHeight="1">
      <c r="A57" s="16" t="s">
        <v>84</v>
      </c>
      <c r="B57" s="37">
        <f t="shared" ref="B57:J57" si="13">B58+B59+B60+B61+B62+B63</f>
        <v>-81915</v>
      </c>
      <c r="C57" s="37">
        <f t="shared" si="13"/>
        <v>-109008</v>
      </c>
      <c r="D57" s="37">
        <f t="shared" si="13"/>
        <v>-108528</v>
      </c>
      <c r="E57" s="37">
        <f t="shared" si="13"/>
        <v>-71739</v>
      </c>
      <c r="F57" s="37">
        <f t="shared" si="13"/>
        <v>-86637</v>
      </c>
      <c r="G57" s="37">
        <f t="shared" si="13"/>
        <v>-96294</v>
      </c>
      <c r="H57" s="37">
        <f t="shared" si="13"/>
        <v>-75339</v>
      </c>
      <c r="I57" s="37">
        <f t="shared" si="13"/>
        <v>-14583</v>
      </c>
      <c r="J57" s="37">
        <f t="shared" si="13"/>
        <v>-36057</v>
      </c>
      <c r="K57" s="37">
        <f t="shared" ref="K57:K90" si="14">SUM(B57:J57)</f>
        <v>-680100</v>
      </c>
    </row>
    <row r="58" spans="1:11" ht="18.75" customHeight="1">
      <c r="A58" s="12" t="s">
        <v>85</v>
      </c>
      <c r="B58" s="37">
        <f>-ROUND(B9*$D$3,2)</f>
        <v>-81915</v>
      </c>
      <c r="C58" s="37">
        <f t="shared" ref="C58:J58" si="15">-ROUND(C9*$D$3,2)</f>
        <v>-109008</v>
      </c>
      <c r="D58" s="37">
        <f t="shared" si="15"/>
        <v>-108528</v>
      </c>
      <c r="E58" s="37">
        <f t="shared" si="15"/>
        <v>-71739</v>
      </c>
      <c r="F58" s="37">
        <f t="shared" si="15"/>
        <v>-86637</v>
      </c>
      <c r="G58" s="37">
        <f t="shared" si="15"/>
        <v>-96294</v>
      </c>
      <c r="H58" s="37">
        <f t="shared" si="15"/>
        <v>-75339</v>
      </c>
      <c r="I58" s="37">
        <f t="shared" si="15"/>
        <v>-14583</v>
      </c>
      <c r="J58" s="37">
        <f t="shared" si="15"/>
        <v>-36057</v>
      </c>
      <c r="K58" s="37">
        <f t="shared" si="14"/>
        <v>-680100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20">
        <v>0</v>
      </c>
      <c r="I60" s="20">
        <v>0</v>
      </c>
      <c r="J60" s="20">
        <v>0</v>
      </c>
      <c r="K60" s="37">
        <f t="shared" si="14"/>
        <v>0</v>
      </c>
    </row>
    <row r="61" spans="1:11" ht="18.75" customHeight="1">
      <c r="A61" s="12" t="s">
        <v>61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20">
        <v>0</v>
      </c>
      <c r="I61" s="20">
        <v>0</v>
      </c>
      <c r="J61" s="20">
        <v>0</v>
      </c>
      <c r="K61" s="37">
        <f t="shared" si="14"/>
        <v>0</v>
      </c>
    </row>
    <row r="62" spans="1:11" ht="18.75" customHeight="1">
      <c r="A62" s="12" t="s">
        <v>62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20">
        <v>0</v>
      </c>
      <c r="I62" s="20">
        <v>0</v>
      </c>
      <c r="J62" s="20">
        <v>0</v>
      </c>
      <c r="K62" s="37">
        <f t="shared" si="14"/>
        <v>0</v>
      </c>
    </row>
    <row r="63" spans="1:11" ht="18.75" customHeight="1">
      <c r="A63" s="12" t="s">
        <v>63</v>
      </c>
      <c r="B63" s="49">
        <v>0</v>
      </c>
      <c r="C63" s="49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49">
        <f t="shared" ref="B64:H64" si="16">SUM(B65:B86)</f>
        <v>0</v>
      </c>
      <c r="C64" s="49">
        <f t="shared" si="16"/>
        <v>-202.91</v>
      </c>
      <c r="D64" s="49">
        <f t="shared" si="16"/>
        <v>-1126.9399999999998</v>
      </c>
      <c r="E64" s="49">
        <f t="shared" si="16"/>
        <v>-1483.3</v>
      </c>
      <c r="F64" s="49">
        <f t="shared" si="16"/>
        <v>-393.33</v>
      </c>
      <c r="G64" s="49">
        <f t="shared" si="16"/>
        <v>-23.61</v>
      </c>
      <c r="H64" s="49">
        <f t="shared" si="16"/>
        <v>0</v>
      </c>
      <c r="I64" s="49">
        <v>-1849.5</v>
      </c>
      <c r="J64" s="49">
        <v>0</v>
      </c>
      <c r="K64" s="37">
        <f t="shared" si="14"/>
        <v>-5079.59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-1103.33</v>
      </c>
      <c r="E67" s="20">
        <v>0</v>
      </c>
      <c r="F67" s="37">
        <v>-393.33</v>
      </c>
      <c r="G67" s="20">
        <v>0</v>
      </c>
      <c r="H67" s="20">
        <v>0</v>
      </c>
      <c r="I67" s="49">
        <v>-1849.5</v>
      </c>
      <c r="J67" s="20">
        <v>0</v>
      </c>
      <c r="K67" s="37">
        <f t="shared" si="14"/>
        <v>-3346.16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103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101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4"/>
        <v>0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555241.92000000004</v>
      </c>
      <c r="C91" s="25">
        <f t="shared" si="17"/>
        <v>753799.34</v>
      </c>
      <c r="D91" s="25">
        <f t="shared" si="17"/>
        <v>931249.93</v>
      </c>
      <c r="E91" s="25">
        <f t="shared" si="17"/>
        <v>482421.49000000005</v>
      </c>
      <c r="F91" s="25">
        <f t="shared" si="17"/>
        <v>787303.9</v>
      </c>
      <c r="G91" s="25">
        <f t="shared" si="17"/>
        <v>1064570.56</v>
      </c>
      <c r="H91" s="25">
        <f t="shared" si="17"/>
        <v>436207.62999999995</v>
      </c>
      <c r="I91" s="25">
        <f>+I92+I93</f>
        <v>137447.65</v>
      </c>
      <c r="J91" s="25">
        <f>+J92+J93</f>
        <v>333236.78000000003</v>
      </c>
      <c r="K91" s="50">
        <f>SUM(B91:J91)</f>
        <v>5481479.2000000011</v>
      </c>
      <c r="L91" s="57"/>
    </row>
    <row r="92" spans="1:12" ht="18.75" customHeight="1">
      <c r="A92" s="16" t="s">
        <v>92</v>
      </c>
      <c r="B92" s="25">
        <f t="shared" ref="B92:H92" si="18">+B44+B57+B64+B88</f>
        <v>540343.39</v>
      </c>
      <c r="C92" s="25">
        <f t="shared" si="18"/>
        <v>733127.33</v>
      </c>
      <c r="D92" s="25">
        <f t="shared" si="18"/>
        <v>910910.10000000009</v>
      </c>
      <c r="E92" s="25">
        <f t="shared" si="18"/>
        <v>463146.60000000003</v>
      </c>
      <c r="F92" s="25">
        <f t="shared" si="18"/>
        <v>769352.99</v>
      </c>
      <c r="G92" s="25">
        <f t="shared" si="18"/>
        <v>1039440.4900000001</v>
      </c>
      <c r="H92" s="25">
        <f t="shared" si="18"/>
        <v>422947.31999999995</v>
      </c>
      <c r="I92" s="25">
        <f>+I44+I57+I64+I88</f>
        <v>137447.65</v>
      </c>
      <c r="J92" s="25">
        <f>+J44+J57+J64+J88</f>
        <v>321621.45</v>
      </c>
      <c r="K92" s="50">
        <f>SUM(B92:J92)</f>
        <v>5338337.3200000012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14898.53</v>
      </c>
      <c r="C93" s="25">
        <f t="shared" si="19"/>
        <v>20672.009999999998</v>
      </c>
      <c r="D93" s="25">
        <f t="shared" si="19"/>
        <v>20339.830000000002</v>
      </c>
      <c r="E93" s="25">
        <f t="shared" si="19"/>
        <v>19274.89</v>
      </c>
      <c r="F93" s="25">
        <f t="shared" si="19"/>
        <v>17950.91</v>
      </c>
      <c r="G93" s="25">
        <f t="shared" si="19"/>
        <v>25130.07</v>
      </c>
      <c r="H93" s="25">
        <f t="shared" si="19"/>
        <v>13260.31</v>
      </c>
      <c r="I93" s="20">
        <f>IF(+I52+I89+I94&lt;0,0,(I52+I89+I94))</f>
        <v>0</v>
      </c>
      <c r="J93" s="25">
        <f>IF(+J52+J89+J94&lt;0,0,(J52+J89+J94))</f>
        <v>11615.33</v>
      </c>
      <c r="K93" s="50">
        <f>SUM(B93:J93)</f>
        <v>143141.88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5481479.2100000009</v>
      </c>
    </row>
    <row r="100" spans="1:11" ht="18.75" customHeight="1">
      <c r="A100" s="27" t="s">
        <v>80</v>
      </c>
      <c r="B100" s="28">
        <v>69801.350000000006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69801.350000000006</v>
      </c>
    </row>
    <row r="101" spans="1:11" ht="18.75" customHeight="1">
      <c r="A101" s="27" t="s">
        <v>81</v>
      </c>
      <c r="B101" s="28">
        <v>485440.57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485440.57</v>
      </c>
    </row>
    <row r="102" spans="1:11" ht="18.75" customHeight="1">
      <c r="A102" s="27" t="s">
        <v>82</v>
      </c>
      <c r="B102" s="42">
        <v>0</v>
      </c>
      <c r="C102" s="28">
        <f>+C91</f>
        <v>753799.34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753799.34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931249.93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931249.93</v>
      </c>
    </row>
    <row r="104" spans="1:11" ht="18.75" customHeight="1">
      <c r="A104" s="27" t="s">
        <v>104</v>
      </c>
      <c r="B104" s="42">
        <v>0</v>
      </c>
      <c r="C104" s="42">
        <v>0</v>
      </c>
      <c r="D104" s="42">
        <v>0</v>
      </c>
      <c r="E104" s="28">
        <f>+E91</f>
        <v>482421.49000000005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482421.49000000005</v>
      </c>
    </row>
    <row r="105" spans="1:11" ht="18.75" customHeight="1">
      <c r="A105" s="27" t="s">
        <v>105</v>
      </c>
      <c r="B105" s="42">
        <v>0</v>
      </c>
      <c r="C105" s="42">
        <v>0</v>
      </c>
      <c r="D105" s="42">
        <v>0</v>
      </c>
      <c r="E105" s="42">
        <v>0</v>
      </c>
      <c r="F105" s="28">
        <v>96539.62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96539.62</v>
      </c>
    </row>
    <row r="106" spans="1:11" ht="18.75" customHeight="1">
      <c r="A106" s="27" t="s">
        <v>106</v>
      </c>
      <c r="B106" s="42">
        <v>0</v>
      </c>
      <c r="C106" s="42">
        <v>0</v>
      </c>
      <c r="D106" s="42">
        <v>0</v>
      </c>
      <c r="E106" s="42">
        <v>0</v>
      </c>
      <c r="F106" s="28">
        <v>134999.53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134999.53</v>
      </c>
    </row>
    <row r="107" spans="1:11" ht="18.75" customHeight="1">
      <c r="A107" s="27" t="s">
        <v>107</v>
      </c>
      <c r="B107" s="42">
        <v>0</v>
      </c>
      <c r="C107" s="42">
        <v>0</v>
      </c>
      <c r="D107" s="42">
        <v>0</v>
      </c>
      <c r="E107" s="42">
        <v>0</v>
      </c>
      <c r="F107" s="28">
        <v>202596.89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202596.89</v>
      </c>
    </row>
    <row r="108" spans="1:11" ht="18.75" customHeight="1">
      <c r="A108" s="27" t="s">
        <v>108</v>
      </c>
      <c r="B108" s="42">
        <v>0</v>
      </c>
      <c r="C108" s="42">
        <v>0</v>
      </c>
      <c r="D108" s="42">
        <v>0</v>
      </c>
      <c r="E108" s="42">
        <v>0</v>
      </c>
      <c r="F108" s="28">
        <v>353167.86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353167.86</v>
      </c>
    </row>
    <row r="109" spans="1:11" ht="18.75" customHeight="1">
      <c r="A109" s="27" t="s">
        <v>109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311189.71999999997</v>
      </c>
      <c r="H109" s="42">
        <v>0</v>
      </c>
      <c r="I109" s="42">
        <v>0</v>
      </c>
      <c r="J109" s="42">
        <v>0</v>
      </c>
      <c r="K109" s="43">
        <f t="shared" si="20"/>
        <v>311189.71999999997</v>
      </c>
    </row>
    <row r="110" spans="1:11" ht="18.75" customHeight="1">
      <c r="A110" s="27" t="s">
        <v>110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28625.02</v>
      </c>
      <c r="H110" s="42">
        <v>0</v>
      </c>
      <c r="I110" s="42">
        <v>0</v>
      </c>
      <c r="J110" s="42">
        <v>0</v>
      </c>
      <c r="K110" s="43">
        <f t="shared" si="20"/>
        <v>28625.02</v>
      </c>
    </row>
    <row r="111" spans="1:11" ht="18.75" customHeight="1">
      <c r="A111" s="27" t="s">
        <v>111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173457.34</v>
      </c>
      <c r="H111" s="42">
        <v>0</v>
      </c>
      <c r="I111" s="42">
        <v>0</v>
      </c>
      <c r="J111" s="42">
        <v>0</v>
      </c>
      <c r="K111" s="43">
        <f t="shared" si="20"/>
        <v>173457.34</v>
      </c>
    </row>
    <row r="112" spans="1:11" ht="18.75" customHeight="1">
      <c r="A112" s="27" t="s">
        <v>112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142477.26</v>
      </c>
      <c r="H112" s="42">
        <v>0</v>
      </c>
      <c r="I112" s="42">
        <v>0</v>
      </c>
      <c r="J112" s="42">
        <v>0</v>
      </c>
      <c r="K112" s="43">
        <f t="shared" si="20"/>
        <v>142477.26</v>
      </c>
    </row>
    <row r="113" spans="1:11" ht="18.75" customHeight="1">
      <c r="A113" s="27" t="s">
        <v>113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408821.23</v>
      </c>
      <c r="H113" s="42">
        <v>0</v>
      </c>
      <c r="I113" s="42">
        <v>0</v>
      </c>
      <c r="J113" s="42">
        <v>0</v>
      </c>
      <c r="K113" s="43">
        <f t="shared" si="20"/>
        <v>408821.23</v>
      </c>
    </row>
    <row r="114" spans="1:11" ht="18.75" customHeight="1">
      <c r="A114" s="27" t="s">
        <v>114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154144.95000000001</v>
      </c>
      <c r="I114" s="42">
        <v>0</v>
      </c>
      <c r="J114" s="42">
        <v>0</v>
      </c>
      <c r="K114" s="43">
        <f t="shared" si="20"/>
        <v>154144.95000000001</v>
      </c>
    </row>
    <row r="115" spans="1:11" ht="18.75" customHeight="1">
      <c r="A115" s="27" t="s">
        <v>115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282062.68</v>
      </c>
      <c r="I115" s="42">
        <v>0</v>
      </c>
      <c r="J115" s="42">
        <v>0</v>
      </c>
      <c r="K115" s="43">
        <f t="shared" si="20"/>
        <v>282062.68</v>
      </c>
    </row>
    <row r="116" spans="1:11" ht="18.75" customHeight="1">
      <c r="A116" s="27" t="s">
        <v>116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137447.65</v>
      </c>
      <c r="J116" s="42">
        <v>0</v>
      </c>
      <c r="K116" s="43">
        <f t="shared" si="20"/>
        <v>137447.65</v>
      </c>
    </row>
    <row r="117" spans="1:11" ht="18.75" customHeight="1">
      <c r="A117" s="29" t="s">
        <v>117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333236.78000000003</v>
      </c>
      <c r="K117" s="46">
        <f t="shared" si="20"/>
        <v>333236.78000000003</v>
      </c>
    </row>
    <row r="118" spans="1:11" ht="18.75" customHeight="1">
      <c r="A118" s="41"/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>
        <v>171605.2</v>
      </c>
    </row>
    <row r="119" spans="1:11" ht="18.75" customHeight="1">
      <c r="A119" s="41"/>
    </row>
    <row r="120" spans="1:11" ht="18.75" customHeight="1">
      <c r="A120" s="41"/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2013-11-27T12:20:51Z</dcterms:modified>
</cp:coreProperties>
</file>