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I56" s="1"/>
  <c r="J58"/>
  <c r="J57" s="1"/>
  <c r="J56" s="1"/>
  <c r="K59"/>
  <c r="K60"/>
  <c r="K61"/>
  <c r="K62"/>
  <c r="K63"/>
  <c r="B64"/>
  <c r="C64"/>
  <c r="D64"/>
  <c r="E64"/>
  <c r="F64"/>
  <c r="G64"/>
  <c r="H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K58" l="1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J92"/>
  <c r="J91" s="1"/>
  <c r="H43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H57"/>
  <c r="H56" s="1"/>
  <c r="C44" l="1"/>
  <c r="K57"/>
  <c r="B44"/>
  <c r="K45"/>
  <c r="H92"/>
  <c r="H91" s="1"/>
  <c r="K56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<sst xmlns="http://schemas.openxmlformats.org/spreadsheetml/2006/main" count="122" uniqueCount="122">
  <si>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</si>
  <si>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</si>
  <si>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</si>
  <si>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</si>
  <si>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</si>
  <si>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</si>
  <si>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</si>
  <si>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</si>
  <si>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</si>
  <si>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</si>
  <si>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</si>
  <si>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</si>
  <si>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</si>
  <si>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</si>
  <si>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</si>
  <si>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</si>
  <si>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</si>
  <si>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</si>
  <si>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</si>
  <si>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</si>
  <si>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</si>
  <si>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</si>
  <si>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</si>
  <si>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</si>
  <si>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</si>
  <si>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</si>
  <si>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</si>
  <si>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</si>
  <si>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</si>
  <si>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</si>
  <si>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</si>
  <si>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</si>
  <si>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</si>
  <si>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</si>
  <si>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</si>
  <si>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</si>
  <si>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</si>
  <si>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</si>
  <si>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</si>
  <si>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</si>
  <si>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</si>
  <si>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</si>
  <si>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</si>
  <si>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</si>
  <si>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</si>
  <si>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</si>
  <si>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</si>
  <si>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</si>
  <si>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</si>
  <si>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</si>
  <si>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</si>
  <si>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</si>
  <si>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</si>
  <si>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</si>
  <si>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</si>
  <si>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</si>
  <si>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</si>
  <si>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</si>
  <si>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</si>
  <si>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</si>
  <si>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</si>
  <si>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</si>
  <si>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</si>
  <si>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</si>
  <si>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</si>
  <si>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</si>
  <si>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</si>
  <si>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</si>
  <si>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</si>
  <si>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</si>
  <si>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</si>
  <si>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</si>
  <si>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</si>
  <si>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</si>
  <si>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</si>
  <si>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</si>
  <si>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</si>
  <si>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</si>
  <si>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</si>
  <si>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</si>
  <si>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</si>
  <si>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</si>
  <si>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</si>
  <si>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</si>
  <si>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</si>
  <si>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</si>
  <si>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</si>
  <si>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</si>
  <si>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</si>
  <si>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</si>
  <si>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</si>
  <si>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</si>
  <si>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</si>
  <si>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</si>
  <si>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</si>
  <si>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</si>
  <si>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</si>
  <si>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</si>
  <si>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</si>
  <si>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</si>
  <si>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</si>
  <si>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</si>
  <si>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</si>
  <si>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</si>
  <si>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</si>
  <si>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</si>
  <si>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</si>
  <si>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</si>
  <si>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</si>
  <si>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</si>
  <si>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</si>
  <si>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</si>
  <si>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</si>
  <si>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</si>
  <si>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</si>
  <si>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</si>
  <si>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</si>
  <si>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</si>
  <si>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</si>
  <si>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</si>
  <si>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</si>
  <si>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19/11/13 - VENCIMENTO 27/11/13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</si>
</sst>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topLeftCell="G82" zoomScaleNormal="100" zoomScaleSheetLayoutView="70" workbookViewId="0">
      <selection activeCell="K82" sqref="K82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620695</v>
      </c>
      <c r="C7" s="9">
        <f t="shared" si="0"/>
        <v>772814</v>
      </c>
      <c r="D7" s="9">
        <f t="shared" si="0"/>
        <v>812246</v>
      </c>
      <c r="E7" s="9">
        <f t="shared" si="0"/>
        <v>557182</v>
      </c>
      <c r="F7" s="9">
        <f t="shared" si="0"/>
        <v>801443</v>
      </c>
      <c r="G7" s="9">
        <f t="shared" si="0"/>
        <v>1235411</v>
      </c>
      <c r="H7" s="9">
        <f t="shared" si="0"/>
        <v>582550</v>
      </c>
      <c r="I7" s="9">
        <f t="shared" si="0"/>
        <v>122340</v>
      </c>
      <c r="J7" s="9">
        <f t="shared" si="0"/>
        <v>280689</v>
      </c>
      <c r="K7" s="9">
        <f t="shared" si="0"/>
        <v>5785370</v>
      </c>
      <c r="L7" s="55"/>
    </row>
    <row r="8" spans="1:13" ht="17.25" customHeight="1">
      <c r="A8" s="10" t="s">
        <v>31</v>
      </c>
      <c r="B8" s="11">
        <f>B9+B12</f>
        <v>366039</v>
      </c>
      <c r="C8" s="11">
        <f t="shared" ref="C8:J8" si="1">C9+C12</f>
        <v>469047</v>
      </c>
      <c r="D8" s="11">
        <f t="shared" si="1"/>
        <v>462416</v>
      </c>
      <c r="E8" s="11">
        <f t="shared" si="1"/>
        <v>327950</v>
      </c>
      <c r="F8" s="11">
        <f t="shared" si="1"/>
        <v>447431</v>
      </c>
      <c r="G8" s="11">
        <f t="shared" si="1"/>
        <v>671149</v>
      </c>
      <c r="H8" s="11">
        <f t="shared" si="1"/>
        <v>356181</v>
      </c>
      <c r="I8" s="11">
        <f t="shared" si="1"/>
        <v>66625</v>
      </c>
      <c r="J8" s="11">
        <f t="shared" si="1"/>
        <v>157543</v>
      </c>
      <c r="K8" s="11">
        <f>SUM(B8:J8)</f>
        <v>3324381</v>
      </c>
    </row>
    <row r="9" spans="1:13" ht="17.25" customHeight="1">
      <c r="A9" s="15" t="s">
        <v>17</v>
      </c>
      <c r="B9" s="13">
        <f>+B10+B11</f>
        <v>47212</v>
      </c>
      <c r="C9" s="13">
        <f t="shared" ref="C9:J9" si="2">+C10+C11</f>
        <v>63648</v>
      </c>
      <c r="D9" s="13">
        <f t="shared" si="2"/>
        <v>57439</v>
      </c>
      <c r="E9" s="13">
        <f t="shared" si="2"/>
        <v>41596</v>
      </c>
      <c r="F9" s="13">
        <f t="shared" si="2"/>
        <v>49828</v>
      </c>
      <c r="G9" s="13">
        <f t="shared" si="2"/>
        <v>59090</v>
      </c>
      <c r="H9" s="13">
        <f t="shared" si="2"/>
        <v>55874</v>
      </c>
      <c r="I9" s="13">
        <f t="shared" si="2"/>
        <v>10286</v>
      </c>
      <c r="J9" s="13">
        <f t="shared" si="2"/>
        <v>17007</v>
      </c>
      <c r="K9" s="11">
        <f>SUM(B9:J9)</f>
        <v>401980</v>
      </c>
    </row>
    <row r="10" spans="1:13" ht="17.25" customHeight="1">
      <c r="A10" s="31" t="s">
        <v>18</v>
      </c>
      <c r="B10" s="13">
        <v>47212</v>
      </c>
      <c r="C10" s="13">
        <v>63648</v>
      </c>
      <c r="D10" s="13">
        <v>57439</v>
      </c>
      <c r="E10" s="13">
        <v>41596</v>
      </c>
      <c r="F10" s="13">
        <v>49828</v>
      </c>
      <c r="G10" s="13">
        <v>59090</v>
      </c>
      <c r="H10" s="13">
        <v>55874</v>
      </c>
      <c r="I10" s="13">
        <v>10286</v>
      </c>
      <c r="J10" s="13">
        <v>17007</v>
      </c>
      <c r="K10" s="11">
        <f>SUM(B10:J10)</f>
        <v>401980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318827</v>
      </c>
      <c r="C12" s="17">
        <f t="shared" si="3"/>
        <v>405399</v>
      </c>
      <c r="D12" s="17">
        <f t="shared" si="3"/>
        <v>404977</v>
      </c>
      <c r="E12" s="17">
        <f t="shared" si="3"/>
        <v>286354</v>
      </c>
      <c r="F12" s="17">
        <f t="shared" si="3"/>
        <v>397603</v>
      </c>
      <c r="G12" s="17">
        <f t="shared" si="3"/>
        <v>612059</v>
      </c>
      <c r="H12" s="17">
        <f t="shared" si="3"/>
        <v>300307</v>
      </c>
      <c r="I12" s="17">
        <f t="shared" si="3"/>
        <v>56339</v>
      </c>
      <c r="J12" s="17">
        <f t="shared" si="3"/>
        <v>140536</v>
      </c>
      <c r="K12" s="11">
        <f t="shared" ref="K12:K23" si="4">SUM(B12:J12)</f>
        <v>2922401</v>
      </c>
    </row>
    <row r="13" spans="1:13" ht="17.25" customHeight="1">
      <c r="A13" s="14" t="s">
        <v>20</v>
      </c>
      <c r="B13" s="13">
        <v>128883</v>
      </c>
      <c r="C13" s="13">
        <v>178633</v>
      </c>
      <c r="D13" s="13">
        <v>184940</v>
      </c>
      <c r="E13" s="13">
        <v>128857</v>
      </c>
      <c r="F13" s="13">
        <v>175444</v>
      </c>
      <c r="G13" s="13">
        <v>264647</v>
      </c>
      <c r="H13" s="13">
        <v>124397</v>
      </c>
      <c r="I13" s="13">
        <v>27125</v>
      </c>
      <c r="J13" s="13">
        <v>63695</v>
      </c>
      <c r="K13" s="11">
        <f t="shared" si="4"/>
        <v>1276621</v>
      </c>
      <c r="L13" s="55"/>
      <c r="M13" s="56"/>
    </row>
    <row r="14" spans="1:13" ht="17.25" customHeight="1">
      <c r="A14" s="14" t="s">
        <v>21</v>
      </c>
      <c r="B14" s="13">
        <v>137434</v>
      </c>
      <c r="C14" s="13">
        <v>154982</v>
      </c>
      <c r="D14" s="13">
        <v>153292</v>
      </c>
      <c r="E14" s="13">
        <v>115268</v>
      </c>
      <c r="F14" s="13">
        <v>160857</v>
      </c>
      <c r="G14" s="13">
        <v>267520</v>
      </c>
      <c r="H14" s="13">
        <v>127136</v>
      </c>
      <c r="I14" s="13">
        <v>19344</v>
      </c>
      <c r="J14" s="13">
        <v>53717</v>
      </c>
      <c r="K14" s="11">
        <f t="shared" si="4"/>
        <v>1189550</v>
      </c>
      <c r="L14" s="55"/>
    </row>
    <row r="15" spans="1:13" ht="17.25" customHeight="1">
      <c r="A15" s="14" t="s">
        <v>22</v>
      </c>
      <c r="B15" s="13">
        <v>52510</v>
      </c>
      <c r="C15" s="13">
        <v>71784</v>
      </c>
      <c r="D15" s="13">
        <v>66745</v>
      </c>
      <c r="E15" s="13">
        <v>42229</v>
      </c>
      <c r="F15" s="13">
        <v>61302</v>
      </c>
      <c r="G15" s="13">
        <v>79892</v>
      </c>
      <c r="H15" s="13">
        <v>48774</v>
      </c>
      <c r="I15" s="13">
        <v>9870</v>
      </c>
      <c r="J15" s="13">
        <v>23124</v>
      </c>
      <c r="K15" s="11">
        <f t="shared" si="4"/>
        <v>456230</v>
      </c>
    </row>
    <row r="16" spans="1:13" ht="17.25" customHeight="1">
      <c r="A16" s="16" t="s">
        <v>23</v>
      </c>
      <c r="B16" s="11">
        <f>+B17+B18+B19</f>
        <v>212655</v>
      </c>
      <c r="C16" s="11">
        <f t="shared" ref="C16:J16" si="5">+C17+C18+C19</f>
        <v>239211</v>
      </c>
      <c r="D16" s="11">
        <f t="shared" si="5"/>
        <v>272062</v>
      </c>
      <c r="E16" s="11">
        <f t="shared" si="5"/>
        <v>181476</v>
      </c>
      <c r="F16" s="11">
        <f t="shared" si="5"/>
        <v>293780</v>
      </c>
      <c r="G16" s="11">
        <f t="shared" si="5"/>
        <v>496973</v>
      </c>
      <c r="H16" s="11">
        <f t="shared" si="5"/>
        <v>184375</v>
      </c>
      <c r="I16" s="11">
        <f t="shared" si="5"/>
        <v>42368</v>
      </c>
      <c r="J16" s="11">
        <f t="shared" si="5"/>
        <v>91599</v>
      </c>
      <c r="K16" s="11">
        <f t="shared" si="4"/>
        <v>2014499</v>
      </c>
    </row>
    <row r="17" spans="1:12" ht="17.25" customHeight="1">
      <c r="A17" s="12" t="s">
        <v>24</v>
      </c>
      <c r="B17" s="13">
        <v>99666</v>
      </c>
      <c r="C17" s="13">
        <v>125229</v>
      </c>
      <c r="D17" s="13">
        <v>145000</v>
      </c>
      <c r="E17" s="13">
        <v>95188</v>
      </c>
      <c r="F17" s="13">
        <v>150448</v>
      </c>
      <c r="G17" s="13">
        <v>242209</v>
      </c>
      <c r="H17" s="13">
        <v>94545</v>
      </c>
      <c r="I17" s="13">
        <v>23334</v>
      </c>
      <c r="J17" s="13">
        <v>47029</v>
      </c>
      <c r="K17" s="11">
        <f t="shared" si="4"/>
        <v>1022648</v>
      </c>
      <c r="L17" s="55"/>
    </row>
    <row r="18" spans="1:12" ht="17.25" customHeight="1">
      <c r="A18" s="12" t="s">
        <v>25</v>
      </c>
      <c r="B18" s="13">
        <v>83203</v>
      </c>
      <c r="C18" s="13">
        <v>79443</v>
      </c>
      <c r="D18" s="13">
        <v>90016</v>
      </c>
      <c r="E18" s="13">
        <v>64570</v>
      </c>
      <c r="F18" s="13">
        <v>106014</v>
      </c>
      <c r="G18" s="13">
        <v>198970</v>
      </c>
      <c r="H18" s="13">
        <v>66143</v>
      </c>
      <c r="I18" s="13">
        <v>13157</v>
      </c>
      <c r="J18" s="13">
        <v>31344</v>
      </c>
      <c r="K18" s="11">
        <f t="shared" si="4"/>
        <v>732860</v>
      </c>
      <c r="L18" s="55"/>
    </row>
    <row r="19" spans="1:12" ht="17.25" customHeight="1">
      <c r="A19" s="12" t="s">
        <v>26</v>
      </c>
      <c r="B19" s="13">
        <v>29786</v>
      </c>
      <c r="C19" s="13">
        <v>34539</v>
      </c>
      <c r="D19" s="13">
        <v>37046</v>
      </c>
      <c r="E19" s="13">
        <v>21718</v>
      </c>
      <c r="F19" s="13">
        <v>37318</v>
      </c>
      <c r="G19" s="13">
        <v>55794</v>
      </c>
      <c r="H19" s="13">
        <v>23687</v>
      </c>
      <c r="I19" s="13">
        <v>5877</v>
      </c>
      <c r="J19" s="13">
        <v>13226</v>
      </c>
      <c r="K19" s="11">
        <f t="shared" si="4"/>
        <v>258991</v>
      </c>
    </row>
    <row r="20" spans="1:12" ht="17.25" customHeight="1">
      <c r="A20" s="16" t="s">
        <v>27</v>
      </c>
      <c r="B20" s="13">
        <v>42001</v>
      </c>
      <c r="C20" s="13">
        <v>64556</v>
      </c>
      <c r="D20" s="13">
        <v>77768</v>
      </c>
      <c r="E20" s="13">
        <v>47756</v>
      </c>
      <c r="F20" s="13">
        <v>60232</v>
      </c>
      <c r="G20" s="13">
        <v>67289</v>
      </c>
      <c r="H20" s="13">
        <v>34124</v>
      </c>
      <c r="I20" s="13">
        <v>13347</v>
      </c>
      <c r="J20" s="13">
        <v>31547</v>
      </c>
      <c r="K20" s="11">
        <f t="shared" si="4"/>
        <v>438620</v>
      </c>
    </row>
    <row r="21" spans="1:12" ht="17.25" customHeight="1">
      <c r="A21" s="12" t="s">
        <v>28</v>
      </c>
      <c r="B21" s="13">
        <v>26881</v>
      </c>
      <c r="C21" s="13">
        <v>41316</v>
      </c>
      <c r="D21" s="13">
        <v>49772</v>
      </c>
      <c r="E21" s="13">
        <v>30564</v>
      </c>
      <c r="F21" s="13">
        <v>38548</v>
      </c>
      <c r="G21" s="13">
        <v>43065</v>
      </c>
      <c r="H21" s="13">
        <v>21839</v>
      </c>
      <c r="I21" s="13">
        <v>8542</v>
      </c>
      <c r="J21" s="13">
        <v>20190</v>
      </c>
      <c r="K21" s="11">
        <f t="shared" si="4"/>
        <v>280717</v>
      </c>
      <c r="L21" s="55"/>
    </row>
    <row r="22" spans="1:12" ht="17.25" customHeight="1">
      <c r="A22" s="12" t="s">
        <v>29</v>
      </c>
      <c r="B22" s="13">
        <v>15120</v>
      </c>
      <c r="C22" s="13">
        <v>23240</v>
      </c>
      <c r="D22" s="13">
        <v>27996</v>
      </c>
      <c r="E22" s="13">
        <v>17192</v>
      </c>
      <c r="F22" s="13">
        <v>21684</v>
      </c>
      <c r="G22" s="13">
        <v>24224</v>
      </c>
      <c r="H22" s="13">
        <v>12285</v>
      </c>
      <c r="I22" s="13">
        <v>4805</v>
      </c>
      <c r="J22" s="13">
        <v>11357</v>
      </c>
      <c r="K22" s="11">
        <f t="shared" si="4"/>
        <v>157903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7870</v>
      </c>
      <c r="I23" s="11">
        <v>0</v>
      </c>
      <c r="J23" s="11">
        <v>0</v>
      </c>
      <c r="K23" s="11">
        <f t="shared" si="4"/>
        <v>7870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9196.85</v>
      </c>
      <c r="I31" s="20">
        <v>0</v>
      </c>
      <c r="J31" s="20">
        <v>0</v>
      </c>
      <c r="K31" s="24">
        <f>SUM(B31:J31)</f>
        <v>9196.85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1424434.81</v>
      </c>
      <c r="C43" s="23">
        <f t="shared" ref="C43:H43" si="8">+C44+C52</f>
        <v>2021515.16</v>
      </c>
      <c r="D43" s="23">
        <f t="shared" si="8"/>
        <v>2235740.8000000003</v>
      </c>
      <c r="E43" s="23">
        <f t="shared" si="8"/>
        <v>1321799.25</v>
      </c>
      <c r="F43" s="23">
        <f t="shared" si="8"/>
        <v>1947505.0799999998</v>
      </c>
      <c r="G43" s="23">
        <f t="shared" si="8"/>
        <v>2583789.79</v>
      </c>
      <c r="H43" s="23">
        <f t="shared" si="8"/>
        <v>1341233.8500000001</v>
      </c>
      <c r="I43" s="23">
        <f>+I44+I52</f>
        <v>483243</v>
      </c>
      <c r="J43" s="23">
        <f>+J44+J52</f>
        <v>713197.49</v>
      </c>
      <c r="K43" s="23">
        <f>SUM(B43:J43)</f>
        <v>14072459.23</v>
      </c>
    </row>
    <row r="44" spans="1:11" ht="17.25" customHeight="1">
      <c r="A44" s="16" t="s">
        <v>49</v>
      </c>
      <c r="B44" s="24">
        <f>SUM(B45:B51)</f>
        <v>1409536.28</v>
      </c>
      <c r="C44" s="24">
        <f t="shared" ref="C44:H44" si="9">SUM(C45:C51)</f>
        <v>2001699.78</v>
      </c>
      <c r="D44" s="24">
        <f t="shared" si="9"/>
        <v>2215400.9700000002</v>
      </c>
      <c r="E44" s="24">
        <f t="shared" si="9"/>
        <v>1302524.3600000001</v>
      </c>
      <c r="F44" s="24">
        <f t="shared" si="9"/>
        <v>1929554.17</v>
      </c>
      <c r="G44" s="24">
        <f t="shared" si="9"/>
        <v>2558659.7200000002</v>
      </c>
      <c r="H44" s="24">
        <f t="shared" si="9"/>
        <v>1327973.54</v>
      </c>
      <c r="I44" s="24">
        <f>SUM(I45:I51)</f>
        <v>483243</v>
      </c>
      <c r="J44" s="24">
        <f>SUM(J45:J51)</f>
        <v>701582.16</v>
      </c>
      <c r="K44" s="24">
        <f t="shared" ref="K44:K52" si="10">SUM(B44:J44)</f>
        <v>13930173.98</v>
      </c>
    </row>
    <row r="45" spans="1:11" ht="17.25" customHeight="1">
      <c r="A45" s="36" t="s">
        <v>50</v>
      </c>
      <c r="B45" s="24">
        <f t="shared" ref="B45:H45" si="11">ROUND(B26*B7,2)</f>
        <v>1409536.28</v>
      </c>
      <c r="C45" s="24">
        <f t="shared" si="11"/>
        <v>1997260.5</v>
      </c>
      <c r="D45" s="24">
        <f t="shared" si="11"/>
        <v>2215400.9700000002</v>
      </c>
      <c r="E45" s="24">
        <f t="shared" si="11"/>
        <v>1302524.3600000001</v>
      </c>
      <c r="F45" s="24">
        <f t="shared" si="11"/>
        <v>1929554.17</v>
      </c>
      <c r="G45" s="24">
        <f t="shared" si="11"/>
        <v>2558659.7200000002</v>
      </c>
      <c r="H45" s="24">
        <f t="shared" si="11"/>
        <v>1318776.69</v>
      </c>
      <c r="I45" s="24">
        <f>ROUND(I26*I7,2)</f>
        <v>483243</v>
      </c>
      <c r="J45" s="24">
        <f>ROUND(J26*J7,2)</f>
        <v>701582.16</v>
      </c>
      <c r="K45" s="24">
        <f t="shared" si="10"/>
        <v>13916537.850000001</v>
      </c>
    </row>
    <row r="46" spans="1:11" ht="17.25" customHeight="1">
      <c r="A46" s="36" t="s">
        <v>51</v>
      </c>
      <c r="B46" s="20">
        <v>0</v>
      </c>
      <c r="C46" s="24">
        <f>ROUND(C27*C7,2)</f>
        <v>4439.28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4439.28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9196.85</v>
      </c>
      <c r="I49" s="33">
        <f>+I31</f>
        <v>0</v>
      </c>
      <c r="J49" s="33">
        <f>+J31</f>
        <v>0</v>
      </c>
      <c r="K49" s="24">
        <f t="shared" si="10"/>
        <v>9196.85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19815.38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142285.25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-267681.34999999998</v>
      </c>
      <c r="C56" s="37">
        <f t="shared" si="12"/>
        <v>-220123.72999999998</v>
      </c>
      <c r="D56" s="37">
        <f t="shared" si="12"/>
        <v>-226664.5</v>
      </c>
      <c r="E56" s="37">
        <f t="shared" si="12"/>
        <v>-269885.41000000003</v>
      </c>
      <c r="F56" s="37">
        <f t="shared" si="12"/>
        <v>-280705.15000000002</v>
      </c>
      <c r="G56" s="37">
        <f t="shared" si="12"/>
        <v>-292545.56</v>
      </c>
      <c r="H56" s="37">
        <f t="shared" si="12"/>
        <v>-183010</v>
      </c>
      <c r="I56" s="37">
        <f t="shared" si="12"/>
        <v>-202717.09</v>
      </c>
      <c r="J56" s="37">
        <f t="shared" si="12"/>
        <v>92426.670000000013</v>
      </c>
      <c r="K56" s="37">
        <f>SUM(B56:J56)</f>
        <v>-1850906.1200000003</v>
      </c>
    </row>
    <row r="57" spans="1:11" ht="18.75" customHeight="1">
      <c r="A57" s="16" t="s">
        <v>84</v>
      </c>
      <c r="B57" s="37">
        <f t="shared" ref="B57:J57" si="13">B58+B59+B60+B61+B62+B63</f>
        <v>-252087.13</v>
      </c>
      <c r="C57" s="37">
        <f t="shared" si="13"/>
        <v>-197283.02</v>
      </c>
      <c r="D57" s="37">
        <f t="shared" si="13"/>
        <v>-204137.14</v>
      </c>
      <c r="E57" s="37">
        <f t="shared" si="13"/>
        <v>-253394.85</v>
      </c>
      <c r="F57" s="37">
        <f t="shared" si="13"/>
        <v>-259688.74</v>
      </c>
      <c r="G57" s="37">
        <f t="shared" si="13"/>
        <v>-261095.53999999998</v>
      </c>
      <c r="H57" s="37">
        <f t="shared" si="13"/>
        <v>-167622</v>
      </c>
      <c r="I57" s="37">
        <f t="shared" si="13"/>
        <v>-30858</v>
      </c>
      <c r="J57" s="37">
        <f t="shared" si="13"/>
        <v>-51021</v>
      </c>
      <c r="K57" s="37">
        <f t="shared" ref="K57:K90" si="14">SUM(B57:J57)</f>
        <v>-1677187.42</v>
      </c>
    </row>
    <row r="58" spans="1:11" ht="18.75" customHeight="1">
      <c r="A58" s="12" t="s">
        <v>85</v>
      </c>
      <c r="B58" s="37">
        <f>-ROUND(B9*$D$3,2)</f>
        <v>-141636</v>
      </c>
      <c r="C58" s="37">
        <f t="shared" ref="C58:J58" si="15">-ROUND(C9*$D$3,2)</f>
        <v>-190944</v>
      </c>
      <c r="D58" s="37">
        <f t="shared" si="15"/>
        <v>-172317</v>
      </c>
      <c r="E58" s="37">
        <f t="shared" si="15"/>
        <v>-124788</v>
      </c>
      <c r="F58" s="37">
        <f t="shared" si="15"/>
        <v>-149484</v>
      </c>
      <c r="G58" s="37">
        <f t="shared" si="15"/>
        <v>-177270</v>
      </c>
      <c r="H58" s="37">
        <f t="shared" si="15"/>
        <v>-167622</v>
      </c>
      <c r="I58" s="37">
        <f t="shared" si="15"/>
        <v>-30858</v>
      </c>
      <c r="J58" s="37">
        <f t="shared" si="15"/>
        <v>-51021</v>
      </c>
      <c r="K58" s="37">
        <f t="shared" si="14"/>
        <v>-1205940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-339</v>
      </c>
      <c r="C60" s="49">
        <v>-30</v>
      </c>
      <c r="D60" s="49">
        <v>-120</v>
      </c>
      <c r="E60" s="49">
        <v>-99</v>
      </c>
      <c r="F60" s="49">
        <v>-30</v>
      </c>
      <c r="G60" s="49">
        <v>-90</v>
      </c>
      <c r="H60" s="20">
        <v>0</v>
      </c>
      <c r="I60" s="20">
        <v>0</v>
      </c>
      <c r="J60" s="20">
        <v>0</v>
      </c>
      <c r="K60" s="37">
        <f t="shared" si="14"/>
        <v>-708</v>
      </c>
    </row>
    <row r="61" spans="1:11" ht="18.75" customHeight="1">
      <c r="A61" s="12" t="s">
        <v>61</v>
      </c>
      <c r="B61" s="49">
        <v>-90</v>
      </c>
      <c r="C61" s="49">
        <v>0</v>
      </c>
      <c r="D61" s="49">
        <v>-60</v>
      </c>
      <c r="E61" s="49">
        <v>-60</v>
      </c>
      <c r="F61" s="49">
        <v>-30</v>
      </c>
      <c r="G61" s="49">
        <v>-60</v>
      </c>
      <c r="H61" s="20">
        <v>0</v>
      </c>
      <c r="I61" s="20">
        <v>0</v>
      </c>
      <c r="J61" s="20">
        <v>0</v>
      </c>
      <c r="K61" s="37">
        <f t="shared" si="14"/>
        <v>-300</v>
      </c>
    </row>
    <row r="62" spans="1:11" ht="18.75" customHeight="1">
      <c r="A62" s="12" t="s">
        <v>62</v>
      </c>
      <c r="B62" s="49">
        <v>-110022.13</v>
      </c>
      <c r="C62" s="49">
        <v>-6309.02</v>
      </c>
      <c r="D62" s="49">
        <v>-31640.14</v>
      </c>
      <c r="E62" s="49">
        <v>-128447.85</v>
      </c>
      <c r="F62" s="49">
        <v>-110144.74</v>
      </c>
      <c r="G62" s="49">
        <v>-83675.539999999994</v>
      </c>
      <c r="H62" s="20">
        <v>0</v>
      </c>
      <c r="I62" s="20">
        <v>0</v>
      </c>
      <c r="J62" s="20">
        <v>0</v>
      </c>
      <c r="K62" s="37">
        <f t="shared" si="14"/>
        <v>-470239.42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H64" si="16">SUM(B65:B86)</f>
        <v>-15594.22</v>
      </c>
      <c r="C64" s="49">
        <f t="shared" si="16"/>
        <v>-22840.71</v>
      </c>
      <c r="D64" s="49">
        <f t="shared" si="16"/>
        <v>-22527.359999999997</v>
      </c>
      <c r="E64" s="49">
        <f t="shared" si="16"/>
        <v>-16490.560000000001</v>
      </c>
      <c r="F64" s="49">
        <f t="shared" si="16"/>
        <v>-21016.410000000003</v>
      </c>
      <c r="G64" s="49">
        <f t="shared" si="16"/>
        <v>-31450.02</v>
      </c>
      <c r="H64" s="49">
        <f t="shared" si="16"/>
        <v>-15388</v>
      </c>
      <c r="I64" s="49">
        <v>-171859.09</v>
      </c>
      <c r="J64" s="49">
        <v>143447.67000000001</v>
      </c>
      <c r="K64" s="37">
        <f t="shared" si="14"/>
        <v>-173718.69999999998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50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-124600</v>
      </c>
      <c r="J77" s="37">
        <v>154600</v>
      </c>
      <c r="K77" s="50">
        <f t="shared" si="14"/>
        <v>30000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1156753.46</v>
      </c>
      <c r="C91" s="25">
        <f t="shared" si="17"/>
        <v>1801391.43</v>
      </c>
      <c r="D91" s="25">
        <f t="shared" si="17"/>
        <v>2009076.3</v>
      </c>
      <c r="E91" s="25">
        <f t="shared" si="17"/>
        <v>1051913.8399999999</v>
      </c>
      <c r="F91" s="25">
        <f t="shared" si="17"/>
        <v>1666799.93</v>
      </c>
      <c r="G91" s="25">
        <f t="shared" si="17"/>
        <v>2291244.23</v>
      </c>
      <c r="H91" s="25">
        <f t="shared" si="17"/>
        <v>1158223.8500000001</v>
      </c>
      <c r="I91" s="25">
        <f>+I92+I93</f>
        <v>280525.91000000003</v>
      </c>
      <c r="J91" s="25">
        <f>+J92+J93</f>
        <v>805624.16</v>
      </c>
      <c r="K91" s="50">
        <f>SUM(B91:J91)</f>
        <v>12221553.109999999</v>
      </c>
      <c r="L91" s="57"/>
    </row>
    <row r="92" spans="1:12" ht="18.75" customHeight="1">
      <c r="A92" s="16" t="s">
        <v>92</v>
      </c>
      <c r="B92" s="25">
        <f t="shared" ref="B92:H92" si="18">+B44+B57+B64+B88</f>
        <v>1141854.93</v>
      </c>
      <c r="C92" s="25">
        <f t="shared" si="18"/>
        <v>1781576.05</v>
      </c>
      <c r="D92" s="25">
        <f t="shared" si="18"/>
        <v>1988736.47</v>
      </c>
      <c r="E92" s="25">
        <f t="shared" si="18"/>
        <v>1032638.95</v>
      </c>
      <c r="F92" s="25">
        <f t="shared" si="18"/>
        <v>1648849.02</v>
      </c>
      <c r="G92" s="25">
        <f t="shared" si="18"/>
        <v>2266114.16</v>
      </c>
      <c r="H92" s="25">
        <f t="shared" si="18"/>
        <v>1144963.54</v>
      </c>
      <c r="I92" s="25">
        <f>+I44+I57+I64+I88</f>
        <v>280525.91000000003</v>
      </c>
      <c r="J92" s="25">
        <f>+J44+J57+J64+J88</f>
        <v>794008.83000000007</v>
      </c>
      <c r="K92" s="50">
        <f>SUM(B92:J92)</f>
        <v>12079267.860000001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19815.38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142285.25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12221553.1</v>
      </c>
    </row>
    <row r="100" spans="1:11" ht="18.75" customHeight="1">
      <c r="A100" s="27" t="s">
        <v>80</v>
      </c>
      <c r="B100" s="28">
        <v>145411.35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145411.35</v>
      </c>
    </row>
    <row r="101" spans="1:11" ht="18.75" customHeight="1">
      <c r="A101" s="27" t="s">
        <v>81</v>
      </c>
      <c r="B101" s="28">
        <v>1011342.11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1011342.11</v>
      </c>
    </row>
    <row r="102" spans="1:11" ht="18.75" customHeight="1">
      <c r="A102" s="27" t="s">
        <v>82</v>
      </c>
      <c r="B102" s="42">
        <v>0</v>
      </c>
      <c r="C102" s="28">
        <f>+C91</f>
        <v>1801391.43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1801391.43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2009076.3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2009076.3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1051913.8399999999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1051913.8399999999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204365.83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204365.83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285745.15000000002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285745.15000000002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428803.27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428803.27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747885.67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747885.67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657027.55000000005</v>
      </c>
      <c r="H109" s="42">
        <v>0</v>
      </c>
      <c r="I109" s="42">
        <v>0</v>
      </c>
      <c r="J109" s="42">
        <v>0</v>
      </c>
      <c r="K109" s="43">
        <f t="shared" si="20"/>
        <v>657027.55000000005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53155.96</v>
      </c>
      <c r="H110" s="42">
        <v>0</v>
      </c>
      <c r="I110" s="42">
        <v>0</v>
      </c>
      <c r="J110" s="42">
        <v>0</v>
      </c>
      <c r="K110" s="43">
        <f t="shared" si="20"/>
        <v>53155.96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375610.67</v>
      </c>
      <c r="H111" s="42">
        <v>0</v>
      </c>
      <c r="I111" s="42">
        <v>0</v>
      </c>
      <c r="J111" s="42">
        <v>0</v>
      </c>
      <c r="K111" s="43">
        <f t="shared" si="20"/>
        <v>375610.67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328454.73</v>
      </c>
      <c r="H112" s="42">
        <v>0</v>
      </c>
      <c r="I112" s="42">
        <v>0</v>
      </c>
      <c r="J112" s="42">
        <v>0</v>
      </c>
      <c r="K112" s="43">
        <f t="shared" si="20"/>
        <v>328454.73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876995.32</v>
      </c>
      <c r="H113" s="42">
        <v>0</v>
      </c>
      <c r="I113" s="42">
        <v>0</v>
      </c>
      <c r="J113" s="42">
        <v>0</v>
      </c>
      <c r="K113" s="43">
        <f t="shared" si="20"/>
        <v>876995.32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408727.86</v>
      </c>
      <c r="I114" s="42">
        <v>0</v>
      </c>
      <c r="J114" s="42">
        <v>0</v>
      </c>
      <c r="K114" s="43">
        <f t="shared" si="20"/>
        <v>408727.86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749495.99</v>
      </c>
      <c r="I115" s="42">
        <v>0</v>
      </c>
      <c r="J115" s="42">
        <v>0</v>
      </c>
      <c r="K115" s="43">
        <f t="shared" si="20"/>
        <v>749495.99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280525.90999999997</v>
      </c>
      <c r="J116" s="42">
        <v>0</v>
      </c>
      <c r="K116" s="43">
        <f t="shared" si="20"/>
        <v>280525.90999999997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805624.16</v>
      </c>
      <c r="K117" s="46">
        <f t="shared" si="20"/>
        <v>805624.16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2013-11-27T12:04:22Z</dcterms:modified>
</cp:coreProperties>
</file>