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CONCESSÃO'!$A$1:$K$117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B9" i="8"/>
  <c r="C9"/>
  <c r="D9"/>
  <c r="E9"/>
  <c r="F9"/>
  <c r="G9"/>
  <c r="H9"/>
  <c r="I9"/>
  <c r="J9"/>
  <c r="K9"/>
  <c r="K10"/>
  <c r="K11"/>
  <c r="B12"/>
  <c r="C12"/>
  <c r="D12"/>
  <c r="E12"/>
  <c r="F12"/>
  <c r="G12"/>
  <c r="H12"/>
  <c r="I12"/>
  <c r="J12"/>
  <c r="K12" s="1"/>
  <c r="K13"/>
  <c r="K14"/>
  <c r="K15"/>
  <c r="B16"/>
  <c r="C16"/>
  <c r="D16"/>
  <c r="E16"/>
  <c r="F16"/>
  <c r="G16"/>
  <c r="H16"/>
  <c r="I16"/>
  <c r="J16"/>
  <c r="K16" s="1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I56" s="1"/>
  <c r="J58"/>
  <c r="K58" s="1"/>
  <c r="K59"/>
  <c r="K60"/>
  <c r="K61"/>
  <c r="K62"/>
  <c r="K63"/>
  <c r="B64"/>
  <c r="C64"/>
  <c r="D64"/>
  <c r="E64"/>
  <c r="F64"/>
  <c r="G64"/>
  <c r="H64"/>
  <c r="K65"/>
  <c r="K66"/>
  <c r="K67"/>
  <c r="K68"/>
  <c r="K69"/>
  <c r="K70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B93"/>
  <c r="C93"/>
  <c r="D93"/>
  <c r="E93"/>
  <c r="F93"/>
  <c r="G93"/>
  <c r="H93"/>
  <c r="I93"/>
  <c r="J93"/>
  <c r="K94"/>
  <c r="K100"/>
  <c r="K101"/>
  <c r="K105"/>
  <c r="K106"/>
  <c r="K107"/>
  <c r="K108"/>
  <c r="K109"/>
  <c r="K110"/>
  <c r="K111"/>
  <c r="K112"/>
  <c r="K113"/>
  <c r="K114"/>
  <c r="K115"/>
  <c r="K116"/>
  <c r="K117"/>
  <c r="K93" l="1"/>
  <c r="J8"/>
  <c r="J7" s="1"/>
  <c r="J45" s="1"/>
  <c r="J44" s="1"/>
  <c r="H8"/>
  <c r="H7" s="1"/>
  <c r="H45" s="1"/>
  <c r="H44" s="1"/>
  <c r="F8"/>
  <c r="F7" s="1"/>
  <c r="F45" s="1"/>
  <c r="F44" s="1"/>
  <c r="D8"/>
  <c r="D7" s="1"/>
  <c r="D45" s="1"/>
  <c r="D44" s="1"/>
  <c r="B8"/>
  <c r="I8"/>
  <c r="I7" s="1"/>
  <c r="I45" s="1"/>
  <c r="I44" s="1"/>
  <c r="G8"/>
  <c r="G7" s="1"/>
  <c r="G45" s="1"/>
  <c r="G44" s="1"/>
  <c r="E8"/>
  <c r="E7" s="1"/>
  <c r="E45" s="1"/>
  <c r="E44" s="1"/>
  <c r="C8"/>
  <c r="C7" s="1"/>
  <c r="G56"/>
  <c r="C56"/>
  <c r="D56"/>
  <c r="E56"/>
  <c r="K64"/>
  <c r="F56"/>
  <c r="H56"/>
  <c r="J43"/>
  <c r="H43"/>
  <c r="H92"/>
  <c r="H91" s="1"/>
  <c r="F43"/>
  <c r="F92"/>
  <c r="F91" s="1"/>
  <c r="D43"/>
  <c r="D92"/>
  <c r="D91" s="1"/>
  <c r="D103" s="1"/>
  <c r="K103" s="1"/>
  <c r="K8"/>
  <c r="K7" s="1"/>
  <c r="B7"/>
  <c r="B45" s="1"/>
  <c r="B56"/>
  <c r="I43"/>
  <c r="I92"/>
  <c r="I91" s="1"/>
  <c r="G43"/>
  <c r="G92"/>
  <c r="G91" s="1"/>
  <c r="E43"/>
  <c r="E92"/>
  <c r="E91" s="1"/>
  <c r="E104" s="1"/>
  <c r="K104" s="1"/>
  <c r="C46"/>
  <c r="K46" s="1"/>
  <c r="C45"/>
  <c r="C44" s="1"/>
  <c r="J57"/>
  <c r="J56" s="1"/>
  <c r="C43" l="1"/>
  <c r="C92"/>
  <c r="C91" s="1"/>
  <c r="C102" s="1"/>
  <c r="K102" s="1"/>
  <c r="K99" s="1"/>
  <c r="K56"/>
  <c r="B44"/>
  <c r="K45"/>
  <c r="K57"/>
  <c r="J92"/>
  <c r="J91" s="1"/>
  <c r="B43" l="1"/>
  <c r="K43" s="1"/>
  <c r="B92"/>
  <c r="K44"/>
  <c r="B91" l="1"/>
  <c r="K91" s="1"/>
  <c r="K92"/>
</calcChain>
</file>

<file path=xl/sharedStrings.xml><?xml version="1.0" encoding="utf-8"?>
<sst xmlns="http://schemas.openxmlformats.org/spreadsheetml/2006/main" count="124" uniqueCount="124">
  <si>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</si>
  <si>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</si>
  <si>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</si>
  <si>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</si>
  <si>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</si>
  <si>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</si>
  <si>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</si>
  <si>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</si>
  <si>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</si>
  <si>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</si>
  <si>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</si>
  <si>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</si>
  <si>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</si>
  <si>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</si>
  <si>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</si>
  <si>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</si>
  <si>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</si>
  <si>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</si>
  <si>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</si>
  <si>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</si>
  <si>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</si>
  <si>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</si>
  <si>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</si>
  <si>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</si>
  <si>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</si>
  <si>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</si>
  <si>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</si>
  <si>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</si>
  <si>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</si>
  <si>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</si>
  <si>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</si>
  <si>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</si>
  <si>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</si>
  <si>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</si>
  <si>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</si>
  <si>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</si>
  <si>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</si>
  <si>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</si>
  <si>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</si>
  <si>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</si>
  <si>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</si>
  <si>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</si>
  <si>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</si>
  <si>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</si>
  <si>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</si>
  <si>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</si>
  <si>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</si>
  <si>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</si>
  <si>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</si>
  <si>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</si>
  <si>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</si>
  <si>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</si>
  <si>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</si>
  <si>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</si>
  <si>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</si>
  <si>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</si>
  <si>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</si>
  <si>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</si>
  <si>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</si>
  <si>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</si>
  <si>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</si>
  <si>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</si>
  <si>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</si>
  <si>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</si>
  <si>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</si>
  <si>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</si>
  <si>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</si>
  <si>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</si>
  <si>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</si>
  <si>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</si>
  <si>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</si>
  <si>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</si>
  <si>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</si>
  <si>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</si>
  <si>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</si>
  <si>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</si>
  <si>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</si>
  <si>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</si>
  <si>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</si>
  <si>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</si>
  <si>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</si>
  <si>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</si>
  <si>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</si>
  <si>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</si>
  <si>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</si>
  <si>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</si>
  <si>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</si>
  <si>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</si>
  <si>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</si>
  <si>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</si>
  <si>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</si>
  <si>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</si>
  <si>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</si>
  <si>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</si>
  <si>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</si>
  <si>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</si>
  <si>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</si>
  <si>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</si>
  <si>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</si>
  <si>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</si>
  <si>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</si>
  <si>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</si>
  <si>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</si>
  <si>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</si>
  <si>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</si>
  <si>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</si>
  <si>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</si>
  <si>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</si>
  <si>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</si>
  <si>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</si>
  <si>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</si>
  <si>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</si>
  <si>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</si>
  <si>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</si>
  <si>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</si>
  <si>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</si>
  <si>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</si>
  <si>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</si>
  <si>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</si>
  <si>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</si>
  <si>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OPERAÇÃO 18/11/13 - VENCIMENTO 26/11/13</t>
  </si>
  <si>
    <t>6.3. Revisão de Remuneração pelo Transporte Coletivo (1)</t>
  </si>
  <si>
    <t>Nota:</t>
  </si>
  <si>
    <t xml:space="preserve">    (1) - Alteração do valor da tarifa de remuneração.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</si>
</sst>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164" fontId="4" fillId="0" borderId="5" xfId="0" applyNumberFormat="1" applyFont="1" applyFill="1" applyBorder="1" applyAlignment="1">
      <alignment horizontal="left" vertical="center" indent="1"/>
    </xf>
    <xf numFmtId="0" fontId="6" fillId="0" borderId="0" xfId="0" applyFont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0" t="s">
        <v>88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3" ht="21">
      <c r="A2" s="61" t="s">
        <v>120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2" t="s">
        <v>15</v>
      </c>
      <c r="B4" s="64" t="s">
        <v>119</v>
      </c>
      <c r="C4" s="65"/>
      <c r="D4" s="65"/>
      <c r="E4" s="65"/>
      <c r="F4" s="65"/>
      <c r="G4" s="65"/>
      <c r="H4" s="65"/>
      <c r="I4" s="65"/>
      <c r="J4" s="66"/>
      <c r="K4" s="63" t="s">
        <v>16</v>
      </c>
    </row>
    <row r="5" spans="1:13" ht="38.25">
      <c r="A5" s="62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67" t="s">
        <v>118</v>
      </c>
      <c r="J5" s="67" t="s">
        <v>117</v>
      </c>
      <c r="K5" s="62"/>
    </row>
    <row r="6" spans="1:13" ht="18.75" customHeight="1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8"/>
      <c r="J6" s="68"/>
      <c r="K6" s="62"/>
    </row>
    <row r="7" spans="1:13" ht="17.25" customHeight="1">
      <c r="A7" s="8" t="s">
        <v>30</v>
      </c>
      <c r="B7" s="9">
        <f t="shared" ref="B7:K7" si="0">+B8+B16+B20+B23</f>
        <v>607366</v>
      </c>
      <c r="C7" s="9">
        <f t="shared" si="0"/>
        <v>762866</v>
      </c>
      <c r="D7" s="9">
        <f t="shared" si="0"/>
        <v>792030</v>
      </c>
      <c r="E7" s="9">
        <f t="shared" si="0"/>
        <v>538573</v>
      </c>
      <c r="F7" s="9">
        <f t="shared" si="0"/>
        <v>780366</v>
      </c>
      <c r="G7" s="9">
        <f t="shared" si="0"/>
        <v>1209363</v>
      </c>
      <c r="H7" s="9">
        <f t="shared" si="0"/>
        <v>563638</v>
      </c>
      <c r="I7" s="9">
        <f t="shared" si="0"/>
        <v>126113</v>
      </c>
      <c r="J7" s="9">
        <f t="shared" si="0"/>
        <v>276083</v>
      </c>
      <c r="K7" s="9">
        <f t="shared" si="0"/>
        <v>5656398</v>
      </c>
      <c r="L7" s="55"/>
    </row>
    <row r="8" spans="1:13" ht="17.25" customHeight="1">
      <c r="A8" s="10" t="s">
        <v>31</v>
      </c>
      <c r="B8" s="11">
        <f>B9+B12</f>
        <v>358874</v>
      </c>
      <c r="C8" s="11">
        <f t="shared" ref="C8:J8" si="1">C9+C12</f>
        <v>462598</v>
      </c>
      <c r="D8" s="11">
        <f t="shared" si="1"/>
        <v>451072</v>
      </c>
      <c r="E8" s="11">
        <f t="shared" si="1"/>
        <v>315205</v>
      </c>
      <c r="F8" s="11">
        <f t="shared" si="1"/>
        <v>435937</v>
      </c>
      <c r="G8" s="11">
        <f t="shared" si="1"/>
        <v>653188</v>
      </c>
      <c r="H8" s="11">
        <f t="shared" si="1"/>
        <v>344856</v>
      </c>
      <c r="I8" s="11">
        <f t="shared" si="1"/>
        <v>67684</v>
      </c>
      <c r="J8" s="11">
        <f t="shared" si="1"/>
        <v>155276</v>
      </c>
      <c r="K8" s="11">
        <f>SUM(B8:J8)</f>
        <v>3244690</v>
      </c>
    </row>
    <row r="9" spans="1:13" ht="17.25" customHeight="1">
      <c r="A9" s="15" t="s">
        <v>17</v>
      </c>
      <c r="B9" s="13">
        <f>+B10+B11</f>
        <v>47463</v>
      </c>
      <c r="C9" s="13">
        <f t="shared" ref="C9:J9" si="2">+C10+C11</f>
        <v>65778</v>
      </c>
      <c r="D9" s="13">
        <f t="shared" si="2"/>
        <v>59857</v>
      </c>
      <c r="E9" s="13">
        <f t="shared" si="2"/>
        <v>41691</v>
      </c>
      <c r="F9" s="13">
        <f t="shared" si="2"/>
        <v>51151</v>
      </c>
      <c r="G9" s="13">
        <f t="shared" si="2"/>
        <v>60092</v>
      </c>
      <c r="H9" s="13">
        <f t="shared" si="2"/>
        <v>55754</v>
      </c>
      <c r="I9" s="13">
        <f t="shared" si="2"/>
        <v>10935</v>
      </c>
      <c r="J9" s="13">
        <f t="shared" si="2"/>
        <v>18137</v>
      </c>
      <c r="K9" s="11">
        <f>SUM(B9:J9)</f>
        <v>410858</v>
      </c>
    </row>
    <row r="10" spans="1:13" ht="17.25" customHeight="1">
      <c r="A10" s="31" t="s">
        <v>18</v>
      </c>
      <c r="B10" s="13">
        <v>47463</v>
      </c>
      <c r="C10" s="13">
        <v>65778</v>
      </c>
      <c r="D10" s="13">
        <v>59857</v>
      </c>
      <c r="E10" s="13">
        <v>41691</v>
      </c>
      <c r="F10" s="13">
        <v>51151</v>
      </c>
      <c r="G10" s="13">
        <v>60092</v>
      </c>
      <c r="H10" s="13">
        <v>55754</v>
      </c>
      <c r="I10" s="13">
        <v>10935</v>
      </c>
      <c r="J10" s="13">
        <v>18137</v>
      </c>
      <c r="K10" s="11">
        <f>SUM(B10:J10)</f>
        <v>410858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311411</v>
      </c>
      <c r="C12" s="17">
        <f t="shared" si="3"/>
        <v>396820</v>
      </c>
      <c r="D12" s="17">
        <f t="shared" si="3"/>
        <v>391215</v>
      </c>
      <c r="E12" s="17">
        <f t="shared" si="3"/>
        <v>273514</v>
      </c>
      <c r="F12" s="17">
        <f t="shared" si="3"/>
        <v>384786</v>
      </c>
      <c r="G12" s="17">
        <f t="shared" si="3"/>
        <v>593096</v>
      </c>
      <c r="H12" s="17">
        <f t="shared" si="3"/>
        <v>289102</v>
      </c>
      <c r="I12" s="17">
        <f t="shared" si="3"/>
        <v>56749</v>
      </c>
      <c r="J12" s="17">
        <f t="shared" si="3"/>
        <v>137139</v>
      </c>
      <c r="K12" s="11">
        <f t="shared" ref="K12:K23" si="4">SUM(B12:J12)</f>
        <v>2833832</v>
      </c>
    </row>
    <row r="13" spans="1:13" ht="17.25" customHeight="1">
      <c r="A13" s="14" t="s">
        <v>20</v>
      </c>
      <c r="B13" s="13">
        <v>124131</v>
      </c>
      <c r="C13" s="13">
        <v>172053</v>
      </c>
      <c r="D13" s="13">
        <v>175287</v>
      </c>
      <c r="E13" s="13">
        <v>121430</v>
      </c>
      <c r="F13" s="13">
        <v>167829</v>
      </c>
      <c r="G13" s="13">
        <v>253433</v>
      </c>
      <c r="H13" s="13">
        <v>117480</v>
      </c>
      <c r="I13" s="13">
        <v>26925</v>
      </c>
      <c r="J13" s="13">
        <v>61264</v>
      </c>
      <c r="K13" s="11">
        <f t="shared" si="4"/>
        <v>1219832</v>
      </c>
      <c r="L13" s="55"/>
      <c r="M13" s="56"/>
    </row>
    <row r="14" spans="1:13" ht="17.25" customHeight="1">
      <c r="A14" s="14" t="s">
        <v>21</v>
      </c>
      <c r="B14" s="13">
        <v>135331</v>
      </c>
      <c r="C14" s="13">
        <v>153784</v>
      </c>
      <c r="D14" s="13">
        <v>150183</v>
      </c>
      <c r="E14" s="13">
        <v>111116</v>
      </c>
      <c r="F14" s="13">
        <v>157436</v>
      </c>
      <c r="G14" s="13">
        <v>261754</v>
      </c>
      <c r="H14" s="13">
        <v>124265</v>
      </c>
      <c r="I14" s="13">
        <v>19680</v>
      </c>
      <c r="J14" s="13">
        <v>53008</v>
      </c>
      <c r="K14" s="11">
        <f t="shared" si="4"/>
        <v>1166557</v>
      </c>
      <c r="L14" s="55"/>
    </row>
    <row r="15" spans="1:13" ht="17.25" customHeight="1">
      <c r="A15" s="14" t="s">
        <v>22</v>
      </c>
      <c r="B15" s="13">
        <v>51949</v>
      </c>
      <c r="C15" s="13">
        <v>70983</v>
      </c>
      <c r="D15" s="13">
        <v>65745</v>
      </c>
      <c r="E15" s="13">
        <v>40968</v>
      </c>
      <c r="F15" s="13">
        <v>59521</v>
      </c>
      <c r="G15" s="13">
        <v>77909</v>
      </c>
      <c r="H15" s="13">
        <v>47357</v>
      </c>
      <c r="I15" s="13">
        <v>10144</v>
      </c>
      <c r="J15" s="13">
        <v>22867</v>
      </c>
      <c r="K15" s="11">
        <f t="shared" si="4"/>
        <v>447443</v>
      </c>
    </row>
    <row r="16" spans="1:13" ht="17.25" customHeight="1">
      <c r="A16" s="16" t="s">
        <v>23</v>
      </c>
      <c r="B16" s="11">
        <f>+B17+B18+B19</f>
        <v>207470</v>
      </c>
      <c r="C16" s="11">
        <f t="shared" ref="C16:J16" si="5">+C17+C18+C19</f>
        <v>235338</v>
      </c>
      <c r="D16" s="11">
        <f t="shared" si="5"/>
        <v>263071</v>
      </c>
      <c r="E16" s="11">
        <f t="shared" si="5"/>
        <v>175561</v>
      </c>
      <c r="F16" s="11">
        <f t="shared" si="5"/>
        <v>284604</v>
      </c>
      <c r="G16" s="11">
        <f t="shared" si="5"/>
        <v>489678</v>
      </c>
      <c r="H16" s="11">
        <f t="shared" si="5"/>
        <v>177219</v>
      </c>
      <c r="I16" s="11">
        <f t="shared" si="5"/>
        <v>43707</v>
      </c>
      <c r="J16" s="11">
        <f t="shared" si="5"/>
        <v>89033</v>
      </c>
      <c r="K16" s="11">
        <f t="shared" si="4"/>
        <v>1965681</v>
      </c>
    </row>
    <row r="17" spans="1:12" ht="17.25" customHeight="1">
      <c r="A17" s="12" t="s">
        <v>24</v>
      </c>
      <c r="B17" s="13">
        <v>95123</v>
      </c>
      <c r="C17" s="13">
        <v>121741</v>
      </c>
      <c r="D17" s="13">
        <v>138003</v>
      </c>
      <c r="E17" s="13">
        <v>90719</v>
      </c>
      <c r="F17" s="13">
        <v>144689</v>
      </c>
      <c r="G17" s="13">
        <v>236711</v>
      </c>
      <c r="H17" s="13">
        <v>90118</v>
      </c>
      <c r="I17" s="13">
        <v>23963</v>
      </c>
      <c r="J17" s="13">
        <v>45210</v>
      </c>
      <c r="K17" s="11">
        <f t="shared" si="4"/>
        <v>986277</v>
      </c>
      <c r="L17" s="55"/>
    </row>
    <row r="18" spans="1:12" ht="17.25" customHeight="1">
      <c r="A18" s="12" t="s">
        <v>25</v>
      </c>
      <c r="B18" s="13">
        <v>83235</v>
      </c>
      <c r="C18" s="13">
        <v>79709</v>
      </c>
      <c r="D18" s="13">
        <v>88774</v>
      </c>
      <c r="E18" s="13">
        <v>63660</v>
      </c>
      <c r="F18" s="13">
        <v>103956</v>
      </c>
      <c r="G18" s="13">
        <v>197964</v>
      </c>
      <c r="H18" s="13">
        <v>64276</v>
      </c>
      <c r="I18" s="13">
        <v>13706</v>
      </c>
      <c r="J18" s="13">
        <v>30771</v>
      </c>
      <c r="K18" s="11">
        <f t="shared" si="4"/>
        <v>726051</v>
      </c>
      <c r="L18" s="55"/>
    </row>
    <row r="19" spans="1:12" ht="17.25" customHeight="1">
      <c r="A19" s="12" t="s">
        <v>26</v>
      </c>
      <c r="B19" s="13">
        <v>29112</v>
      </c>
      <c r="C19" s="13">
        <v>33888</v>
      </c>
      <c r="D19" s="13">
        <v>36294</v>
      </c>
      <c r="E19" s="13">
        <v>21182</v>
      </c>
      <c r="F19" s="13">
        <v>35959</v>
      </c>
      <c r="G19" s="13">
        <v>55003</v>
      </c>
      <c r="H19" s="13">
        <v>22825</v>
      </c>
      <c r="I19" s="13">
        <v>6038</v>
      </c>
      <c r="J19" s="13">
        <v>13052</v>
      </c>
      <c r="K19" s="11">
        <f t="shared" si="4"/>
        <v>253353</v>
      </c>
    </row>
    <row r="20" spans="1:12" ht="17.25" customHeight="1">
      <c r="A20" s="16" t="s">
        <v>27</v>
      </c>
      <c r="B20" s="13">
        <v>41022</v>
      </c>
      <c r="C20" s="13">
        <v>64930</v>
      </c>
      <c r="D20" s="13">
        <v>77887</v>
      </c>
      <c r="E20" s="13">
        <v>47807</v>
      </c>
      <c r="F20" s="13">
        <v>59825</v>
      </c>
      <c r="G20" s="13">
        <v>66497</v>
      </c>
      <c r="H20" s="13">
        <v>33869</v>
      </c>
      <c r="I20" s="13">
        <v>14722</v>
      </c>
      <c r="J20" s="13">
        <v>31774</v>
      </c>
      <c r="K20" s="11">
        <f t="shared" si="4"/>
        <v>438333</v>
      </c>
    </row>
    <row r="21" spans="1:12" ht="17.25" customHeight="1">
      <c r="A21" s="12" t="s">
        <v>28</v>
      </c>
      <c r="B21" s="13">
        <v>26254</v>
      </c>
      <c r="C21" s="13">
        <v>41555</v>
      </c>
      <c r="D21" s="13">
        <v>49848</v>
      </c>
      <c r="E21" s="13">
        <v>30596</v>
      </c>
      <c r="F21" s="13">
        <v>38288</v>
      </c>
      <c r="G21" s="13">
        <v>42558</v>
      </c>
      <c r="H21" s="13">
        <v>21676</v>
      </c>
      <c r="I21" s="13">
        <v>9422</v>
      </c>
      <c r="J21" s="13">
        <v>20335</v>
      </c>
      <c r="K21" s="11">
        <f t="shared" si="4"/>
        <v>280532</v>
      </c>
      <c r="L21" s="55"/>
    </row>
    <row r="22" spans="1:12" ht="17.25" customHeight="1">
      <c r="A22" s="12" t="s">
        <v>29</v>
      </c>
      <c r="B22" s="13">
        <v>14768</v>
      </c>
      <c r="C22" s="13">
        <v>23375</v>
      </c>
      <c r="D22" s="13">
        <v>28039</v>
      </c>
      <c r="E22" s="13">
        <v>17211</v>
      </c>
      <c r="F22" s="13">
        <v>21537</v>
      </c>
      <c r="G22" s="13">
        <v>23939</v>
      </c>
      <c r="H22" s="13">
        <v>12193</v>
      </c>
      <c r="I22" s="13">
        <v>5300</v>
      </c>
      <c r="J22" s="13">
        <v>11439</v>
      </c>
      <c r="K22" s="11">
        <f t="shared" si="4"/>
        <v>157801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7694</v>
      </c>
      <c r="I23" s="11">
        <v>0</v>
      </c>
      <c r="J23" s="11">
        <v>0</v>
      </c>
      <c r="K23" s="11">
        <f t="shared" si="4"/>
        <v>7694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2.7275</v>
      </c>
      <c r="E25" s="34">
        <f t="shared" si="6"/>
        <v>2.3376999999999999</v>
      </c>
      <c r="F25" s="34">
        <f t="shared" si="6"/>
        <v>2.4076</v>
      </c>
      <c r="G25" s="34">
        <f t="shared" si="6"/>
        <v>2.0710999999999999</v>
      </c>
      <c r="H25" s="34">
        <f t="shared" si="6"/>
        <v>2.2637999999999998</v>
      </c>
      <c r="I25" s="34">
        <f t="shared" si="6"/>
        <v>3.95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2.7275</v>
      </c>
      <c r="E26" s="34">
        <v>2.3376999999999999</v>
      </c>
      <c r="F26" s="34">
        <v>2.4076</v>
      </c>
      <c r="G26" s="34">
        <v>2.0710999999999999</v>
      </c>
      <c r="H26" s="34">
        <v>2.2637999999999998</v>
      </c>
      <c r="I26" s="34">
        <v>3.95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9595.2800000000007</v>
      </c>
      <c r="I31" s="20">
        <v>0</v>
      </c>
      <c r="J31" s="20">
        <v>0</v>
      </c>
      <c r="K31" s="24">
        <f>SUM(B31:J31)</f>
        <v>9595.2800000000007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1394165.98</v>
      </c>
      <c r="C43" s="23">
        <f t="shared" ref="C43:H43" si="8">+C44+C52</f>
        <v>1995748.3999999997</v>
      </c>
      <c r="D43" s="23">
        <f t="shared" si="8"/>
        <v>2180601.66</v>
      </c>
      <c r="E43" s="23">
        <f t="shared" si="8"/>
        <v>1278296.99</v>
      </c>
      <c r="F43" s="23">
        <f t="shared" si="8"/>
        <v>1896760.0899999999</v>
      </c>
      <c r="G43" s="23">
        <f t="shared" si="8"/>
        <v>2529841.7799999998</v>
      </c>
      <c r="H43" s="23">
        <f t="shared" si="8"/>
        <v>1298819.29</v>
      </c>
      <c r="I43" s="23">
        <f>+I44+I52</f>
        <v>498146.35</v>
      </c>
      <c r="J43" s="23">
        <f>+J44+J52</f>
        <v>701684.78999999992</v>
      </c>
      <c r="K43" s="23">
        <f>SUM(B43:J43)</f>
        <v>13774065.33</v>
      </c>
    </row>
    <row r="44" spans="1:11" ht="17.25" customHeight="1">
      <c r="A44" s="16" t="s">
        <v>49</v>
      </c>
      <c r="B44" s="24">
        <f>SUM(B45:B51)</f>
        <v>1379267.45</v>
      </c>
      <c r="C44" s="24">
        <f t="shared" ref="C44:H44" si="9">SUM(C45:C51)</f>
        <v>1975933.0199999998</v>
      </c>
      <c r="D44" s="24">
        <f t="shared" si="9"/>
        <v>2160261.83</v>
      </c>
      <c r="E44" s="24">
        <f t="shared" si="9"/>
        <v>1259022.1000000001</v>
      </c>
      <c r="F44" s="24">
        <f t="shared" si="9"/>
        <v>1878809.18</v>
      </c>
      <c r="G44" s="24">
        <f t="shared" si="9"/>
        <v>2504711.71</v>
      </c>
      <c r="H44" s="24">
        <f t="shared" si="9"/>
        <v>1285558.98</v>
      </c>
      <c r="I44" s="24">
        <f>SUM(I45:I51)</f>
        <v>498146.35</v>
      </c>
      <c r="J44" s="24">
        <f>SUM(J45:J51)</f>
        <v>690069.46</v>
      </c>
      <c r="K44" s="24">
        <f t="shared" ref="K44:K52" si="10">SUM(B44:J44)</f>
        <v>13631780.079999998</v>
      </c>
    </row>
    <row r="45" spans="1:11" ht="17.25" customHeight="1">
      <c r="A45" s="36" t="s">
        <v>50</v>
      </c>
      <c r="B45" s="24">
        <f t="shared" ref="B45:H45" si="11">ROUND(B26*B7,2)</f>
        <v>1379267.45</v>
      </c>
      <c r="C45" s="24">
        <f t="shared" si="11"/>
        <v>1971550.89</v>
      </c>
      <c r="D45" s="24">
        <f t="shared" si="11"/>
        <v>2160261.83</v>
      </c>
      <c r="E45" s="24">
        <f t="shared" si="11"/>
        <v>1259022.1000000001</v>
      </c>
      <c r="F45" s="24">
        <f t="shared" si="11"/>
        <v>1878809.18</v>
      </c>
      <c r="G45" s="24">
        <f t="shared" si="11"/>
        <v>2504711.71</v>
      </c>
      <c r="H45" s="24">
        <f t="shared" si="11"/>
        <v>1275963.7</v>
      </c>
      <c r="I45" s="24">
        <f>ROUND(I26*I7,2)</f>
        <v>498146.35</v>
      </c>
      <c r="J45" s="24">
        <f>ROUND(J26*J7,2)</f>
        <v>690069.46</v>
      </c>
      <c r="K45" s="24">
        <f t="shared" si="10"/>
        <v>13617802.669999998</v>
      </c>
    </row>
    <row r="46" spans="1:11" ht="17.25" customHeight="1">
      <c r="A46" s="36" t="s">
        <v>51</v>
      </c>
      <c r="B46" s="20">
        <v>0</v>
      </c>
      <c r="C46" s="24">
        <f>ROUND(C27*C7,2)</f>
        <v>4382.13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4382.13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9595.2800000000007</v>
      </c>
      <c r="I49" s="33">
        <f>+I31</f>
        <v>0</v>
      </c>
      <c r="J49" s="33">
        <f>+J31</f>
        <v>0</v>
      </c>
      <c r="K49" s="24">
        <f t="shared" si="10"/>
        <v>9595.2800000000007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14898.53</v>
      </c>
      <c r="C52" s="38">
        <v>19815.38</v>
      </c>
      <c r="D52" s="38">
        <v>20339.830000000002</v>
      </c>
      <c r="E52" s="38">
        <v>19274.89</v>
      </c>
      <c r="F52" s="38">
        <v>17950.91</v>
      </c>
      <c r="G52" s="38">
        <v>25130.07</v>
      </c>
      <c r="H52" s="38">
        <v>13260.31</v>
      </c>
      <c r="I52" s="20">
        <v>0</v>
      </c>
      <c r="J52" s="38">
        <v>11615.33</v>
      </c>
      <c r="K52" s="38">
        <f t="shared" si="10"/>
        <v>142285.25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+B57+B64+B88+B89</f>
        <v>-436824.87999999995</v>
      </c>
      <c r="C56" s="37">
        <f t="shared" si="12"/>
        <v>-226005.36</v>
      </c>
      <c r="D56" s="37">
        <f t="shared" si="12"/>
        <v>-261168.63999999998</v>
      </c>
      <c r="E56" s="37">
        <f t="shared" si="12"/>
        <v>-377422.60000000003</v>
      </c>
      <c r="F56" s="37">
        <f t="shared" si="12"/>
        <v>-453902.27</v>
      </c>
      <c r="G56" s="37">
        <f t="shared" si="12"/>
        <v>-378660.32</v>
      </c>
      <c r="H56" s="37">
        <f t="shared" si="12"/>
        <v>-182650</v>
      </c>
      <c r="I56" s="37">
        <f t="shared" si="12"/>
        <v>156591.56</v>
      </c>
      <c r="J56" s="37">
        <f t="shared" si="12"/>
        <v>96372.670000000013</v>
      </c>
      <c r="K56" s="37">
        <f>SUM(B56:J56)</f>
        <v>-2063669.8399999999</v>
      </c>
    </row>
    <row r="57" spans="1:11" ht="18.75" customHeight="1">
      <c r="A57" s="16" t="s">
        <v>84</v>
      </c>
      <c r="B57" s="37">
        <f t="shared" ref="B57:J57" si="13">B58+B59+B60+B61+B62+B63</f>
        <v>-421230.66</v>
      </c>
      <c r="C57" s="37">
        <f t="shared" si="13"/>
        <v>-203164.65</v>
      </c>
      <c r="D57" s="37">
        <f t="shared" si="13"/>
        <v>-238641.28</v>
      </c>
      <c r="E57" s="37">
        <f t="shared" si="13"/>
        <v>-360932.04000000004</v>
      </c>
      <c r="F57" s="37">
        <f t="shared" si="13"/>
        <v>-432885.86</v>
      </c>
      <c r="G57" s="37">
        <f t="shared" si="13"/>
        <v>-347210.3</v>
      </c>
      <c r="H57" s="37">
        <f t="shared" si="13"/>
        <v>-167262</v>
      </c>
      <c r="I57" s="37">
        <f t="shared" si="13"/>
        <v>-32805</v>
      </c>
      <c r="J57" s="37">
        <f t="shared" si="13"/>
        <v>-54411</v>
      </c>
      <c r="K57" s="37">
        <f t="shared" ref="K57:K90" si="14">SUM(B57:J57)</f>
        <v>-2258542.79</v>
      </c>
    </row>
    <row r="58" spans="1:11" ht="18.75" customHeight="1">
      <c r="A58" s="12" t="s">
        <v>85</v>
      </c>
      <c r="B58" s="37">
        <f>-ROUND(B9*$D$3,2)</f>
        <v>-142389</v>
      </c>
      <c r="C58" s="37">
        <f t="shared" ref="C58:J58" si="15">-ROUND(C9*$D$3,2)</f>
        <v>-197334</v>
      </c>
      <c r="D58" s="37">
        <f t="shared" si="15"/>
        <v>-179571</v>
      </c>
      <c r="E58" s="37">
        <f t="shared" si="15"/>
        <v>-125073</v>
      </c>
      <c r="F58" s="37">
        <f t="shared" si="15"/>
        <v>-153453</v>
      </c>
      <c r="G58" s="37">
        <f t="shared" si="15"/>
        <v>-180276</v>
      </c>
      <c r="H58" s="37">
        <f t="shared" si="15"/>
        <v>-167262</v>
      </c>
      <c r="I58" s="37">
        <f t="shared" si="15"/>
        <v>-32805</v>
      </c>
      <c r="J58" s="37">
        <f t="shared" si="15"/>
        <v>-54411</v>
      </c>
      <c r="K58" s="37">
        <f t="shared" si="14"/>
        <v>-1232574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4"/>
        <v>0</v>
      </c>
    </row>
    <row r="60" spans="1:11" ht="18.75" customHeight="1">
      <c r="A60" s="12" t="s">
        <v>60</v>
      </c>
      <c r="B60" s="49">
        <v>-270</v>
      </c>
      <c r="C60" s="49">
        <v>-159</v>
      </c>
      <c r="D60" s="49">
        <v>-210</v>
      </c>
      <c r="E60" s="49">
        <v>-249</v>
      </c>
      <c r="F60" s="49">
        <v>-249</v>
      </c>
      <c r="G60" s="49">
        <v>-189</v>
      </c>
      <c r="H60" s="20">
        <v>0</v>
      </c>
      <c r="I60" s="20">
        <v>0</v>
      </c>
      <c r="J60" s="20">
        <v>0</v>
      </c>
      <c r="K60" s="37">
        <f t="shared" si="14"/>
        <v>-1326</v>
      </c>
    </row>
    <row r="61" spans="1:11" ht="18.75" customHeight="1">
      <c r="A61" s="12" t="s">
        <v>61</v>
      </c>
      <c r="B61" s="49">
        <v>-189</v>
      </c>
      <c r="C61" s="49">
        <v>0</v>
      </c>
      <c r="D61" s="49">
        <v>-228</v>
      </c>
      <c r="E61" s="49">
        <v>-189</v>
      </c>
      <c r="F61" s="49">
        <v>-30</v>
      </c>
      <c r="G61" s="49">
        <v>-120</v>
      </c>
      <c r="H61" s="20">
        <v>0</v>
      </c>
      <c r="I61" s="20">
        <v>0</v>
      </c>
      <c r="J61" s="20">
        <v>0</v>
      </c>
      <c r="K61" s="37">
        <f t="shared" si="14"/>
        <v>-756</v>
      </c>
    </row>
    <row r="62" spans="1:11" ht="18.75" customHeight="1">
      <c r="A62" s="12" t="s">
        <v>62</v>
      </c>
      <c r="B62" s="49">
        <v>-278382.65999999997</v>
      </c>
      <c r="C62" s="49">
        <v>-5671.65</v>
      </c>
      <c r="D62" s="49">
        <v>-58632.28</v>
      </c>
      <c r="E62" s="49">
        <v>-235421.04</v>
      </c>
      <c r="F62" s="49">
        <v>-279153.86</v>
      </c>
      <c r="G62" s="49">
        <v>-166625.29999999999</v>
      </c>
      <c r="H62" s="20">
        <v>0</v>
      </c>
      <c r="I62" s="20">
        <v>0</v>
      </c>
      <c r="J62" s="20">
        <v>0</v>
      </c>
      <c r="K62" s="37">
        <f t="shared" si="14"/>
        <v>-1023886.79</v>
      </c>
    </row>
    <row r="63" spans="1:11" ht="18.75" customHeight="1">
      <c r="A63" s="12" t="s">
        <v>63</v>
      </c>
      <c r="B63" s="49">
        <v>0</v>
      </c>
      <c r="C63" s="49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37">
        <f t="shared" si="14"/>
        <v>0</v>
      </c>
    </row>
    <row r="64" spans="1:11" ht="18.75" customHeight="1">
      <c r="A64" s="12" t="s">
        <v>89</v>
      </c>
      <c r="B64" s="49">
        <f t="shared" ref="B64:H64" si="16">SUM(B65:B86)</f>
        <v>-15594.22</v>
      </c>
      <c r="C64" s="49">
        <f t="shared" si="16"/>
        <v>-22840.71</v>
      </c>
      <c r="D64" s="49">
        <f t="shared" si="16"/>
        <v>-22527.359999999997</v>
      </c>
      <c r="E64" s="49">
        <f t="shared" si="16"/>
        <v>-16490.560000000001</v>
      </c>
      <c r="F64" s="49">
        <f t="shared" si="16"/>
        <v>-21016.410000000003</v>
      </c>
      <c r="G64" s="49">
        <f t="shared" si="16"/>
        <v>-31450.02</v>
      </c>
      <c r="H64" s="49">
        <f t="shared" si="16"/>
        <v>-15388</v>
      </c>
      <c r="I64" s="49">
        <v>60804.91</v>
      </c>
      <c r="J64" s="49">
        <v>150783.67000000001</v>
      </c>
      <c r="K64" s="37">
        <f t="shared" si="14"/>
        <v>66281.300000000017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-1103.33</v>
      </c>
      <c r="E67" s="20">
        <v>0</v>
      </c>
      <c r="F67" s="37">
        <v>-393.33</v>
      </c>
      <c r="G67" s="20">
        <v>0</v>
      </c>
      <c r="H67" s="20">
        <v>0</v>
      </c>
      <c r="I67" s="37">
        <v>-1849.5</v>
      </c>
      <c r="J67" s="20">
        <v>0</v>
      </c>
      <c r="K67" s="37">
        <f t="shared" si="14"/>
        <v>-3346.16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37">
        <v>-40000</v>
      </c>
      <c r="J68" s="20">
        <v>0</v>
      </c>
      <c r="K68" s="50">
        <f t="shared" si="14"/>
        <v>-40000</v>
      </c>
    </row>
    <row r="69" spans="1:11" ht="18.75" customHeight="1">
      <c r="A69" s="36" t="s">
        <v>68</v>
      </c>
      <c r="B69" s="37">
        <v>-15594.22</v>
      </c>
      <c r="C69" s="37">
        <v>-22637.8</v>
      </c>
      <c r="D69" s="37">
        <v>-21400.42</v>
      </c>
      <c r="E69" s="37">
        <v>-15007.26</v>
      </c>
      <c r="F69" s="37">
        <v>-20623.080000000002</v>
      </c>
      <c r="G69" s="37">
        <v>-31426.41</v>
      </c>
      <c r="H69" s="37">
        <v>-15388</v>
      </c>
      <c r="I69" s="37">
        <v>-5409.59</v>
      </c>
      <c r="J69" s="37">
        <v>-11152.33</v>
      </c>
      <c r="K69" s="50">
        <f t="shared" si="14"/>
        <v>-158639.10999999999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37">
        <v>108064</v>
      </c>
      <c r="J77" s="37">
        <v>161936</v>
      </c>
      <c r="K77" s="50">
        <f t="shared" si="14"/>
        <v>270000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4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101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3">
        <f t="shared" si="14"/>
        <v>0</v>
      </c>
    </row>
    <row r="87" spans="1:12" ht="18.75" customHeight="1">
      <c r="A87" s="12" t="s">
        <v>102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33">
        <f t="shared" si="14"/>
        <v>0</v>
      </c>
    </row>
    <row r="88" spans="1:12" ht="18.75" customHeight="1">
      <c r="A88" s="16" t="s">
        <v>121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37">
        <v>128591.65</v>
      </c>
      <c r="J88" s="20">
        <v>0</v>
      </c>
      <c r="K88" s="37">
        <f t="shared" si="14"/>
        <v>128591.65</v>
      </c>
    </row>
    <row r="89" spans="1:12" ht="18.75" customHeight="1">
      <c r="A89" s="16" t="s">
        <v>97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33">
        <f t="shared" si="14"/>
        <v>0</v>
      </c>
    </row>
    <row r="90" spans="1:12" ht="18.75" customHeight="1">
      <c r="A90" s="16"/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/>
      <c r="J90" s="21"/>
      <c r="K90" s="33">
        <f t="shared" si="14"/>
        <v>0</v>
      </c>
    </row>
    <row r="91" spans="1:12" ht="18.75" customHeight="1">
      <c r="A91" s="16" t="s">
        <v>93</v>
      </c>
      <c r="B91" s="25">
        <f t="shared" ref="B91:H91" si="17">+B92+B93</f>
        <v>957341.10000000009</v>
      </c>
      <c r="C91" s="25">
        <f t="shared" si="17"/>
        <v>1769743.0399999998</v>
      </c>
      <c r="D91" s="25">
        <f t="shared" si="17"/>
        <v>1919433.02</v>
      </c>
      <c r="E91" s="25">
        <f t="shared" si="17"/>
        <v>900874.39</v>
      </c>
      <c r="F91" s="25">
        <f t="shared" si="17"/>
        <v>1442857.8199999998</v>
      </c>
      <c r="G91" s="25">
        <f t="shared" si="17"/>
        <v>2151181.46</v>
      </c>
      <c r="H91" s="25">
        <f t="shared" si="17"/>
        <v>1116169.29</v>
      </c>
      <c r="I91" s="25">
        <f>+I92+I93</f>
        <v>654737.91</v>
      </c>
      <c r="J91" s="25">
        <f>+J92+J93</f>
        <v>798057.46</v>
      </c>
      <c r="K91" s="50">
        <f>SUM(B91:J91)</f>
        <v>11710395.489999998</v>
      </c>
      <c r="L91" s="57"/>
    </row>
    <row r="92" spans="1:12" ht="18.75" customHeight="1">
      <c r="A92" s="16" t="s">
        <v>92</v>
      </c>
      <c r="B92" s="25">
        <f t="shared" ref="B92:H92" si="18">+B44+B57+B64+B88</f>
        <v>942442.57000000007</v>
      </c>
      <c r="C92" s="25">
        <f t="shared" si="18"/>
        <v>1749927.66</v>
      </c>
      <c r="D92" s="25">
        <f t="shared" si="18"/>
        <v>1899093.19</v>
      </c>
      <c r="E92" s="25">
        <f t="shared" si="18"/>
        <v>881599.5</v>
      </c>
      <c r="F92" s="25">
        <f t="shared" si="18"/>
        <v>1424906.91</v>
      </c>
      <c r="G92" s="25">
        <f t="shared" si="18"/>
        <v>2126051.39</v>
      </c>
      <c r="H92" s="25">
        <f t="shared" si="18"/>
        <v>1102908.98</v>
      </c>
      <c r="I92" s="25">
        <f>+I44+I57+I64+I88</f>
        <v>654737.91</v>
      </c>
      <c r="J92" s="25">
        <f>+J44+J57+J64+J88</f>
        <v>786442.13</v>
      </c>
      <c r="K92" s="50">
        <f>SUM(B92:J92)</f>
        <v>11568110.240000002</v>
      </c>
      <c r="L92" s="57"/>
    </row>
    <row r="93" spans="1:12" ht="18.75" customHeight="1">
      <c r="A93" s="16" t="s">
        <v>96</v>
      </c>
      <c r="B93" s="25">
        <f t="shared" ref="B93:H93" si="19">IF(+B52+B89+B94&lt;0,0,(B52+B89+B94))</f>
        <v>14898.53</v>
      </c>
      <c r="C93" s="25">
        <f t="shared" si="19"/>
        <v>19815.38</v>
      </c>
      <c r="D93" s="25">
        <f t="shared" si="19"/>
        <v>20339.830000000002</v>
      </c>
      <c r="E93" s="25">
        <f t="shared" si="19"/>
        <v>19274.89</v>
      </c>
      <c r="F93" s="20">
        <f t="shared" si="19"/>
        <v>17950.91</v>
      </c>
      <c r="G93" s="25">
        <f t="shared" si="19"/>
        <v>25130.07</v>
      </c>
      <c r="H93" s="20">
        <f t="shared" si="19"/>
        <v>13260.31</v>
      </c>
      <c r="I93" s="20">
        <f>IF(+I52+I89+I94&lt;0,0,(I52+I89+I94))</f>
        <v>0</v>
      </c>
      <c r="J93" s="20">
        <f>IF(+J52+J89+J94&lt;0,0,(J52+J89+J94))</f>
        <v>11615.33</v>
      </c>
      <c r="K93" s="50">
        <f>SUM(B93:J93)</f>
        <v>142285.25</v>
      </c>
      <c r="L93" s="57"/>
    </row>
    <row r="94" spans="1:12" ht="18" customHeight="1">
      <c r="A94" s="16" t="s">
        <v>94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1">
        <f>SUM(B94:J94)</f>
        <v>0</v>
      </c>
    </row>
    <row r="95" spans="1:12" ht="18.75" customHeight="1">
      <c r="A95" s="16" t="s">
        <v>95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</row>
    <row r="96" spans="1:12" ht="18.75" customHeight="1">
      <c r="A96" s="2"/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/>
      <c r="J96" s="21"/>
      <c r="K96" s="21"/>
    </row>
    <row r="97" spans="1:11" ht="18.7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58"/>
    </row>
    <row r="98" spans="1:11" ht="18.75" customHeight="1">
      <c r="A98" s="8"/>
      <c r="B98" s="47">
        <v>0</v>
      </c>
      <c r="C98" s="47">
        <v>0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/>
      <c r="J98" s="47"/>
      <c r="K98" s="47"/>
    </row>
    <row r="99" spans="1:11" ht="18.75" customHeight="1">
      <c r="A99" s="26" t="s">
        <v>79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43">
        <f>SUM(K100:K117)</f>
        <v>11710395.489999998</v>
      </c>
    </row>
    <row r="100" spans="1:11" ht="18.75" customHeight="1">
      <c r="A100" s="27" t="s">
        <v>80</v>
      </c>
      <c r="B100" s="28">
        <v>123549.53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3">
        <f>SUM(B100:J100)</f>
        <v>123549.53</v>
      </c>
    </row>
    <row r="101" spans="1:11" ht="18.75" customHeight="1">
      <c r="A101" s="27" t="s">
        <v>81</v>
      </c>
      <c r="B101" s="28">
        <v>833791.57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 t="shared" ref="K101:K117" si="20">SUM(B101:J101)</f>
        <v>833791.57</v>
      </c>
    </row>
    <row r="102" spans="1:11" ht="18.75" customHeight="1">
      <c r="A102" s="27" t="s">
        <v>82</v>
      </c>
      <c r="B102" s="42">
        <v>0</v>
      </c>
      <c r="C102" s="28">
        <f>+C91</f>
        <v>1769743.0399999998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si="20"/>
        <v>1769743.0399999998</v>
      </c>
    </row>
    <row r="103" spans="1:11" ht="18.75" customHeight="1">
      <c r="A103" s="27" t="s">
        <v>83</v>
      </c>
      <c r="B103" s="42">
        <v>0</v>
      </c>
      <c r="C103" s="42">
        <v>0</v>
      </c>
      <c r="D103" s="28">
        <f>+D91</f>
        <v>1919433.02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0"/>
        <v>1919433.02</v>
      </c>
    </row>
    <row r="104" spans="1:11" ht="18.75" customHeight="1">
      <c r="A104" s="27" t="s">
        <v>103</v>
      </c>
      <c r="B104" s="42">
        <v>0</v>
      </c>
      <c r="C104" s="42">
        <v>0</v>
      </c>
      <c r="D104" s="42">
        <v>0</v>
      </c>
      <c r="E104" s="28">
        <f>+E91</f>
        <v>900874.39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0"/>
        <v>900874.39</v>
      </c>
    </row>
    <row r="105" spans="1:11" ht="18.75" customHeight="1">
      <c r="A105" s="27" t="s">
        <v>104</v>
      </c>
      <c r="B105" s="42">
        <v>0</v>
      </c>
      <c r="C105" s="42">
        <v>0</v>
      </c>
      <c r="D105" s="42">
        <v>0</v>
      </c>
      <c r="E105" s="42">
        <v>0</v>
      </c>
      <c r="F105" s="28">
        <v>201561.42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0"/>
        <v>201561.42</v>
      </c>
    </row>
    <row r="106" spans="1:11" ht="18.75" customHeight="1">
      <c r="A106" s="27" t="s">
        <v>105</v>
      </c>
      <c r="B106" s="42">
        <v>0</v>
      </c>
      <c r="C106" s="42">
        <v>0</v>
      </c>
      <c r="D106" s="42">
        <v>0</v>
      </c>
      <c r="E106" s="42">
        <v>0</v>
      </c>
      <c r="F106" s="28">
        <v>282556.68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0"/>
        <v>282556.68</v>
      </c>
    </row>
    <row r="107" spans="1:11" ht="18.75" customHeight="1">
      <c r="A107" s="27" t="s">
        <v>106</v>
      </c>
      <c r="B107" s="42">
        <v>0</v>
      </c>
      <c r="C107" s="42">
        <v>0</v>
      </c>
      <c r="D107" s="42">
        <v>0</v>
      </c>
      <c r="E107" s="42">
        <v>0</v>
      </c>
      <c r="F107" s="28">
        <v>425779.29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0"/>
        <v>425779.29</v>
      </c>
    </row>
    <row r="108" spans="1:11" ht="18.75" customHeight="1">
      <c r="A108" s="27" t="s">
        <v>107</v>
      </c>
      <c r="B108" s="42">
        <v>0</v>
      </c>
      <c r="C108" s="42">
        <v>0</v>
      </c>
      <c r="D108" s="42">
        <v>0</v>
      </c>
      <c r="E108" s="42">
        <v>0</v>
      </c>
      <c r="F108" s="28">
        <v>532960.43000000005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0"/>
        <v>532960.43000000005</v>
      </c>
    </row>
    <row r="109" spans="1:11" ht="18.75" customHeight="1">
      <c r="A109" s="27" t="s">
        <v>108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28">
        <v>627927.14</v>
      </c>
      <c r="H109" s="42">
        <v>0</v>
      </c>
      <c r="I109" s="42">
        <v>0</v>
      </c>
      <c r="J109" s="42">
        <v>0</v>
      </c>
      <c r="K109" s="43">
        <f t="shared" si="20"/>
        <v>627927.14</v>
      </c>
    </row>
    <row r="110" spans="1:11" ht="18.75" customHeight="1">
      <c r="A110" s="27" t="s">
        <v>109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50357.23</v>
      </c>
      <c r="H110" s="42">
        <v>0</v>
      </c>
      <c r="I110" s="42">
        <v>0</v>
      </c>
      <c r="J110" s="42">
        <v>0</v>
      </c>
      <c r="K110" s="43">
        <f t="shared" si="20"/>
        <v>50357.23</v>
      </c>
    </row>
    <row r="111" spans="1:11" ht="18.75" customHeight="1">
      <c r="A111" s="27" t="s">
        <v>110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349035.02</v>
      </c>
      <c r="H111" s="42">
        <v>0</v>
      </c>
      <c r="I111" s="42">
        <v>0</v>
      </c>
      <c r="J111" s="42">
        <v>0</v>
      </c>
      <c r="K111" s="43">
        <f t="shared" si="20"/>
        <v>349035.02</v>
      </c>
    </row>
    <row r="112" spans="1:11" ht="18.75" customHeight="1">
      <c r="A112" s="27" t="s">
        <v>111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304047.53999999998</v>
      </c>
      <c r="H112" s="42">
        <v>0</v>
      </c>
      <c r="I112" s="42">
        <v>0</v>
      </c>
      <c r="J112" s="42">
        <v>0</v>
      </c>
      <c r="K112" s="43">
        <f t="shared" si="20"/>
        <v>304047.53999999998</v>
      </c>
    </row>
    <row r="113" spans="1:11" ht="18.75" customHeight="1">
      <c r="A113" s="27" t="s">
        <v>112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819814.52</v>
      </c>
      <c r="H113" s="42">
        <v>0</v>
      </c>
      <c r="I113" s="42">
        <v>0</v>
      </c>
      <c r="J113" s="42">
        <v>0</v>
      </c>
      <c r="K113" s="43">
        <f t="shared" si="20"/>
        <v>819814.52</v>
      </c>
    </row>
    <row r="114" spans="1:11" ht="18.75" customHeight="1">
      <c r="A114" s="27" t="s">
        <v>113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28">
        <v>403163.87</v>
      </c>
      <c r="I114" s="42">
        <v>0</v>
      </c>
      <c r="J114" s="42">
        <v>0</v>
      </c>
      <c r="K114" s="43">
        <f t="shared" si="20"/>
        <v>403163.87</v>
      </c>
    </row>
    <row r="115" spans="1:11" ht="18.75" customHeight="1">
      <c r="A115" s="27" t="s">
        <v>114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713005.43</v>
      </c>
      <c r="I115" s="42">
        <v>0</v>
      </c>
      <c r="J115" s="42">
        <v>0</v>
      </c>
      <c r="K115" s="43">
        <f t="shared" si="20"/>
        <v>713005.43</v>
      </c>
    </row>
    <row r="116" spans="1:11" ht="18.75" customHeight="1">
      <c r="A116" s="27" t="s">
        <v>115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  <c r="I116" s="28">
        <v>654737.91</v>
      </c>
      <c r="J116" s="42">
        <v>0</v>
      </c>
      <c r="K116" s="43">
        <f t="shared" si="20"/>
        <v>654737.91</v>
      </c>
    </row>
    <row r="117" spans="1:11" ht="18.75" customHeight="1">
      <c r="A117" s="29" t="s">
        <v>116</v>
      </c>
      <c r="B117" s="44">
        <v>0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798057.46</v>
      </c>
      <c r="K117" s="46">
        <f t="shared" si="20"/>
        <v>798057.46</v>
      </c>
    </row>
    <row r="118" spans="1:11" ht="18.75" customHeight="1">
      <c r="A118" s="40" t="s">
        <v>122</v>
      </c>
      <c r="B118" s="53">
        <v>0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4">
        <v>171605.2</v>
      </c>
    </row>
    <row r="119" spans="1:11" ht="18.75" customHeight="1">
      <c r="A119" s="59" t="s">
        <v>123</v>
      </c>
    </row>
    <row r="120" spans="1:11" ht="18.75" customHeight="1">
      <c r="A120" s="59"/>
    </row>
    <row r="121" spans="1:11" ht="18.75" customHeight="1">
      <c r="A121" s="41"/>
    </row>
    <row r="122" spans="1:11" ht="18.75" customHeight="1">
      <c r="A122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2013-11-26T21:49:16Z</dcterms:modified>
</cp:coreProperties>
</file>