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48" i="8"/>
  <c r="K47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C64"/>
  <c r="D64"/>
  <c r="E64"/>
  <c r="F64"/>
  <c r="G64"/>
  <c r="H64"/>
  <c r="K65"/>
  <c r="K66"/>
  <c r="K67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J8" l="1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E45" s="1"/>
  <c r="E44" s="1"/>
  <c r="C8"/>
  <c r="C7" s="1"/>
  <c r="G56"/>
  <c r="C56"/>
  <c r="D56"/>
  <c r="H56"/>
  <c r="F56"/>
  <c r="K64"/>
  <c r="E56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43"/>
  <c r="I92"/>
  <c r="I91" s="1"/>
  <c r="G43"/>
  <c r="G92"/>
  <c r="G91" s="1"/>
  <c r="E43"/>
  <c r="E92"/>
  <c r="E91" s="1"/>
  <c r="E104" s="1"/>
  <c r="K104" s="1"/>
  <c r="C46"/>
  <c r="K46" s="1"/>
  <c r="C45"/>
  <c r="C44" s="1"/>
  <c r="J57"/>
  <c r="J56" s="1"/>
  <c r="C43" l="1"/>
  <c r="C92"/>
  <c r="C91" s="1"/>
  <c r="C102" s="1"/>
  <c r="K102" s="1"/>
  <c r="K99" s="1"/>
  <c r="K56"/>
  <c r="B44"/>
  <c r="K45"/>
  <c r="K57"/>
  <c r="J92"/>
  <c r="J91" s="1"/>
  <c r="B43" l="1"/>
  <c r="K43" s="1"/>
  <c r="B92"/>
  <c r="K44"/>
  <c r="B91" l="1"/>
  <c r="K91" s="1"/>
  <c r="K92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<sst xmlns="http://schemas.openxmlformats.org/spreadsheetml/2006/main" count="122" uniqueCount="122">
  <si>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</si>
  <si>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</si>
  <si>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</si>
  <si>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</si>
  <si>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</si>
  <si>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</si>
  <si>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</si>
  <si>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</si>
  <si>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</si>
  <si>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</si>
  <si>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</si>
  <si>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</si>
  <si>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</si>
  <si>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</si>
  <si>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</si>
  <si>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</si>
  <si>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</si>
  <si>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</si>
  <si>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</si>
  <si>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</si>
  <si>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</si>
  <si>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</si>
  <si>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</si>
  <si>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</si>
  <si>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</si>
  <si>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</si>
  <si>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</si>
  <si>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</si>
  <si>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</si>
  <si>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</si>
  <si>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</si>
  <si>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</si>
  <si>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</si>
  <si>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</si>
  <si>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</si>
  <si>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</si>
  <si>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</si>
  <si>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</si>
  <si>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</si>
  <si>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</si>
  <si>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</si>
  <si>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</si>
  <si>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</si>
  <si>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</si>
  <si>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</si>
  <si>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</si>
  <si>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</si>
  <si>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</si>
  <si>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</si>
  <si>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</si>
  <si>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</si>
  <si>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</si>
  <si>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</si>
  <si>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</si>
  <si>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</si>
  <si>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</si>
  <si>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</si>
  <si>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</si>
  <si>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</si>
  <si>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</si>
  <si>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</si>
  <si>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</si>
  <si>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</si>
  <si>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</si>
  <si>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</si>
  <si>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</si>
  <si>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</si>
  <si>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</si>
  <si>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</si>
  <si>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</si>
  <si>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</si>
  <si>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</si>
  <si>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</si>
  <si>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</si>
  <si>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</si>
  <si>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</si>
  <si>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</si>
  <si>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</si>
  <si>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</si>
  <si>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</si>
  <si>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</si>
  <si>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</si>
  <si>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</si>
  <si>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</si>
  <si>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</si>
  <si>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</si>
  <si>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</si>
  <si>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</si>
  <si>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</si>
  <si>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</si>
  <si>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</si>
  <si>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</si>
  <si>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</si>
  <si>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</si>
  <si>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</si>
  <si>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</si>
  <si>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</si>
  <si>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</si>
  <si>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</si>
  <si>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</si>
  <si>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</si>
  <si>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</si>
  <si>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</si>
  <si>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</si>
  <si>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</si>
  <si>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</si>
  <si>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</si>
  <si>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</si>
  <si>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</si>
  <si>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</si>
  <si>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</si>
  <si>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</si>
  <si>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</si>
  <si>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</si>
  <si>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</si>
  <si>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</si>
  <si>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</si>
  <si>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</si>
  <si>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</si>
  <si>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</si>
  <si>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</si>
  <si>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15/11/13 - VENCIMENTO 25/11/13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</si>
</sst>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239966</v>
      </c>
      <c r="C7" s="9">
        <f t="shared" si="0"/>
        <v>280095</v>
      </c>
      <c r="D7" s="9">
        <f t="shared" si="0"/>
        <v>336314</v>
      </c>
      <c r="E7" s="9">
        <f t="shared" si="0"/>
        <v>199058</v>
      </c>
      <c r="F7" s="9">
        <f t="shared" si="0"/>
        <v>330359</v>
      </c>
      <c r="G7" s="9">
        <f t="shared" si="0"/>
        <v>493922</v>
      </c>
      <c r="H7" s="9">
        <f t="shared" si="0"/>
        <v>180995</v>
      </c>
      <c r="I7" s="9">
        <f t="shared" si="0"/>
        <v>32413</v>
      </c>
      <c r="J7" s="9">
        <f t="shared" si="0"/>
        <v>126875</v>
      </c>
      <c r="K7" s="9">
        <f t="shared" si="0"/>
        <v>2219997</v>
      </c>
      <c r="L7" s="55"/>
    </row>
    <row r="8" spans="1:13" ht="17.25" customHeight="1">
      <c r="A8" s="10" t="s">
        <v>31</v>
      </c>
      <c r="B8" s="11">
        <f>B9+B12</f>
        <v>137351</v>
      </c>
      <c r="C8" s="11">
        <f t="shared" ref="C8:J8" si="1">C9+C12</f>
        <v>167193</v>
      </c>
      <c r="D8" s="11">
        <f t="shared" si="1"/>
        <v>189686</v>
      </c>
      <c r="E8" s="11">
        <f t="shared" si="1"/>
        <v>116433</v>
      </c>
      <c r="F8" s="11">
        <f t="shared" si="1"/>
        <v>174837</v>
      </c>
      <c r="G8" s="11">
        <f t="shared" si="1"/>
        <v>255942</v>
      </c>
      <c r="H8" s="11">
        <f t="shared" si="1"/>
        <v>109738</v>
      </c>
      <c r="I8" s="11">
        <f t="shared" si="1"/>
        <v>17520</v>
      </c>
      <c r="J8" s="11">
        <f t="shared" si="1"/>
        <v>70815</v>
      </c>
      <c r="K8" s="11">
        <f>SUM(B8:J8)</f>
        <v>1239515</v>
      </c>
    </row>
    <row r="9" spans="1:13" ht="17.25" customHeight="1">
      <c r="A9" s="15" t="s">
        <v>17</v>
      </c>
      <c r="B9" s="13">
        <f>+B10+B11</f>
        <v>26762</v>
      </c>
      <c r="C9" s="13">
        <f t="shared" ref="C9:J9" si="2">+C10+C11</f>
        <v>34079</v>
      </c>
      <c r="D9" s="13">
        <f t="shared" si="2"/>
        <v>36464</v>
      </c>
      <c r="E9" s="13">
        <f t="shared" si="2"/>
        <v>22567</v>
      </c>
      <c r="F9" s="13">
        <f t="shared" si="2"/>
        <v>29378</v>
      </c>
      <c r="G9" s="13">
        <f t="shared" si="2"/>
        <v>31592</v>
      </c>
      <c r="H9" s="13">
        <f t="shared" si="2"/>
        <v>23194</v>
      </c>
      <c r="I9" s="13">
        <f t="shared" si="2"/>
        <v>4358</v>
      </c>
      <c r="J9" s="13">
        <f t="shared" si="2"/>
        <v>12146</v>
      </c>
      <c r="K9" s="11">
        <f>SUM(B9:J9)</f>
        <v>220540</v>
      </c>
    </row>
    <row r="10" spans="1:13" ht="17.25" customHeight="1">
      <c r="A10" s="31" t="s">
        <v>18</v>
      </c>
      <c r="B10" s="13">
        <v>26762</v>
      </c>
      <c r="C10" s="13">
        <v>34079</v>
      </c>
      <c r="D10" s="13">
        <v>36464</v>
      </c>
      <c r="E10" s="13">
        <v>22567</v>
      </c>
      <c r="F10" s="13">
        <v>29378</v>
      </c>
      <c r="G10" s="13">
        <v>31592</v>
      </c>
      <c r="H10" s="13">
        <v>23194</v>
      </c>
      <c r="I10" s="13">
        <v>4358</v>
      </c>
      <c r="J10" s="13">
        <v>12146</v>
      </c>
      <c r="K10" s="11">
        <f>SUM(B10:J10)</f>
        <v>220540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110589</v>
      </c>
      <c r="C12" s="17">
        <f t="shared" si="3"/>
        <v>133114</v>
      </c>
      <c r="D12" s="17">
        <f t="shared" si="3"/>
        <v>153222</v>
      </c>
      <c r="E12" s="17">
        <f t="shared" si="3"/>
        <v>93866</v>
      </c>
      <c r="F12" s="17">
        <f t="shared" si="3"/>
        <v>145459</v>
      </c>
      <c r="G12" s="17">
        <f t="shared" si="3"/>
        <v>224350</v>
      </c>
      <c r="H12" s="17">
        <f t="shared" si="3"/>
        <v>86544</v>
      </c>
      <c r="I12" s="17">
        <f t="shared" si="3"/>
        <v>13162</v>
      </c>
      <c r="J12" s="17">
        <f t="shared" si="3"/>
        <v>58669</v>
      </c>
      <c r="K12" s="11">
        <f t="shared" ref="K12:K23" si="4">SUM(B12:J12)</f>
        <v>1018975</v>
      </c>
    </row>
    <row r="13" spans="1:13" ht="17.25" customHeight="1">
      <c r="A13" s="14" t="s">
        <v>20</v>
      </c>
      <c r="B13" s="13">
        <v>45674</v>
      </c>
      <c r="C13" s="13">
        <v>60144</v>
      </c>
      <c r="D13" s="13">
        <v>70392</v>
      </c>
      <c r="E13" s="13">
        <v>43438</v>
      </c>
      <c r="F13" s="13">
        <v>63218</v>
      </c>
      <c r="G13" s="13">
        <v>93120</v>
      </c>
      <c r="H13" s="13">
        <v>35578</v>
      </c>
      <c r="I13" s="13">
        <v>6757</v>
      </c>
      <c r="J13" s="13">
        <v>27395</v>
      </c>
      <c r="K13" s="11">
        <f t="shared" si="4"/>
        <v>445716</v>
      </c>
      <c r="L13" s="55"/>
      <c r="M13" s="56"/>
    </row>
    <row r="14" spans="1:13" ht="17.25" customHeight="1">
      <c r="A14" s="14" t="s">
        <v>21</v>
      </c>
      <c r="B14" s="13">
        <v>50924</v>
      </c>
      <c r="C14" s="13">
        <v>54612</v>
      </c>
      <c r="D14" s="13">
        <v>64738</v>
      </c>
      <c r="E14" s="13">
        <v>39433</v>
      </c>
      <c r="F14" s="13">
        <v>64590</v>
      </c>
      <c r="G14" s="13">
        <v>109117</v>
      </c>
      <c r="H14" s="13">
        <v>40622</v>
      </c>
      <c r="I14" s="13">
        <v>4884</v>
      </c>
      <c r="J14" s="13">
        <v>24052</v>
      </c>
      <c r="K14" s="11">
        <f t="shared" si="4"/>
        <v>452972</v>
      </c>
      <c r="L14" s="55"/>
    </row>
    <row r="15" spans="1:13" ht="17.25" customHeight="1">
      <c r="A15" s="14" t="s">
        <v>22</v>
      </c>
      <c r="B15" s="13">
        <v>13991</v>
      </c>
      <c r="C15" s="13">
        <v>18358</v>
      </c>
      <c r="D15" s="13">
        <v>18092</v>
      </c>
      <c r="E15" s="13">
        <v>10995</v>
      </c>
      <c r="F15" s="13">
        <v>17651</v>
      </c>
      <c r="G15" s="13">
        <v>22113</v>
      </c>
      <c r="H15" s="13">
        <v>10344</v>
      </c>
      <c r="I15" s="13">
        <v>1521</v>
      </c>
      <c r="J15" s="13">
        <v>7222</v>
      </c>
      <c r="K15" s="11">
        <f t="shared" si="4"/>
        <v>120287</v>
      </c>
    </row>
    <row r="16" spans="1:13" ht="17.25" customHeight="1">
      <c r="A16" s="16" t="s">
        <v>23</v>
      </c>
      <c r="B16" s="11">
        <f>+B17+B18+B19</f>
        <v>85533</v>
      </c>
      <c r="C16" s="11">
        <f t="shared" ref="C16:J16" si="5">+C17+C18+C19</f>
        <v>88570</v>
      </c>
      <c r="D16" s="11">
        <f t="shared" si="5"/>
        <v>113734</v>
      </c>
      <c r="E16" s="11">
        <f t="shared" si="5"/>
        <v>65368</v>
      </c>
      <c r="F16" s="11">
        <f t="shared" si="5"/>
        <v>132260</v>
      </c>
      <c r="G16" s="11">
        <f t="shared" si="5"/>
        <v>213173</v>
      </c>
      <c r="H16" s="11">
        <f t="shared" si="5"/>
        <v>59814</v>
      </c>
      <c r="I16" s="11">
        <f t="shared" si="5"/>
        <v>10953</v>
      </c>
      <c r="J16" s="11">
        <f t="shared" si="5"/>
        <v>40584</v>
      </c>
      <c r="K16" s="11">
        <f t="shared" si="4"/>
        <v>809989</v>
      </c>
    </row>
    <row r="17" spans="1:12" ht="17.25" customHeight="1">
      <c r="A17" s="12" t="s">
        <v>24</v>
      </c>
      <c r="B17" s="13">
        <v>42559</v>
      </c>
      <c r="C17" s="13">
        <v>48907</v>
      </c>
      <c r="D17" s="13">
        <v>62716</v>
      </c>
      <c r="E17" s="13">
        <v>36398</v>
      </c>
      <c r="F17" s="13">
        <v>68666</v>
      </c>
      <c r="G17" s="13">
        <v>102226</v>
      </c>
      <c r="H17" s="13">
        <v>31496</v>
      </c>
      <c r="I17" s="13">
        <v>6851</v>
      </c>
      <c r="J17" s="13">
        <v>21706</v>
      </c>
      <c r="K17" s="11">
        <f t="shared" si="4"/>
        <v>421525</v>
      </c>
      <c r="L17" s="55"/>
    </row>
    <row r="18" spans="1:12" ht="17.25" customHeight="1">
      <c r="A18" s="12" t="s">
        <v>25</v>
      </c>
      <c r="B18" s="13">
        <v>33797</v>
      </c>
      <c r="C18" s="13">
        <v>29793</v>
      </c>
      <c r="D18" s="13">
        <v>40003</v>
      </c>
      <c r="E18" s="13">
        <v>23025</v>
      </c>
      <c r="F18" s="13">
        <v>50490</v>
      </c>
      <c r="G18" s="13">
        <v>92952</v>
      </c>
      <c r="H18" s="13">
        <v>23003</v>
      </c>
      <c r="I18" s="13">
        <v>3169</v>
      </c>
      <c r="J18" s="13">
        <v>14509</v>
      </c>
      <c r="K18" s="11">
        <f t="shared" si="4"/>
        <v>310741</v>
      </c>
      <c r="L18" s="55"/>
    </row>
    <row r="19" spans="1:12" ht="17.25" customHeight="1">
      <c r="A19" s="12" t="s">
        <v>26</v>
      </c>
      <c r="B19" s="13">
        <v>9177</v>
      </c>
      <c r="C19" s="13">
        <v>9870</v>
      </c>
      <c r="D19" s="13">
        <v>11015</v>
      </c>
      <c r="E19" s="13">
        <v>5945</v>
      </c>
      <c r="F19" s="13">
        <v>13104</v>
      </c>
      <c r="G19" s="13">
        <v>17995</v>
      </c>
      <c r="H19" s="13">
        <v>5315</v>
      </c>
      <c r="I19" s="13">
        <v>933</v>
      </c>
      <c r="J19" s="13">
        <v>4369</v>
      </c>
      <c r="K19" s="11">
        <f t="shared" si="4"/>
        <v>77723</v>
      </c>
    </row>
    <row r="20" spans="1:12" ht="17.25" customHeight="1">
      <c r="A20" s="16" t="s">
        <v>27</v>
      </c>
      <c r="B20" s="13">
        <v>17082</v>
      </c>
      <c r="C20" s="13">
        <v>24332</v>
      </c>
      <c r="D20" s="13">
        <v>32894</v>
      </c>
      <c r="E20" s="13">
        <v>17257</v>
      </c>
      <c r="F20" s="13">
        <v>23262</v>
      </c>
      <c r="G20" s="13">
        <v>24807</v>
      </c>
      <c r="H20" s="13">
        <v>10375</v>
      </c>
      <c r="I20" s="13">
        <v>3940</v>
      </c>
      <c r="J20" s="13">
        <v>15476</v>
      </c>
      <c r="K20" s="11">
        <f t="shared" si="4"/>
        <v>169425</v>
      </c>
    </row>
    <row r="21" spans="1:12" ht="17.25" customHeight="1">
      <c r="A21" s="12" t="s">
        <v>28</v>
      </c>
      <c r="B21" s="13">
        <v>10932</v>
      </c>
      <c r="C21" s="13">
        <v>15572</v>
      </c>
      <c r="D21" s="13">
        <v>21052</v>
      </c>
      <c r="E21" s="13">
        <v>11044</v>
      </c>
      <c r="F21" s="13">
        <v>14888</v>
      </c>
      <c r="G21" s="13">
        <v>15876</v>
      </c>
      <c r="H21" s="13">
        <v>6640</v>
      </c>
      <c r="I21" s="13">
        <v>2522</v>
      </c>
      <c r="J21" s="13">
        <v>9905</v>
      </c>
      <c r="K21" s="11">
        <f t="shared" si="4"/>
        <v>108431</v>
      </c>
      <c r="L21" s="55"/>
    </row>
    <row r="22" spans="1:12" ht="17.25" customHeight="1">
      <c r="A22" s="12" t="s">
        <v>29</v>
      </c>
      <c r="B22" s="13">
        <v>6150</v>
      </c>
      <c r="C22" s="13">
        <v>8760</v>
      </c>
      <c r="D22" s="13">
        <v>11842</v>
      </c>
      <c r="E22" s="13">
        <v>6213</v>
      </c>
      <c r="F22" s="13">
        <v>8374</v>
      </c>
      <c r="G22" s="13">
        <v>8931</v>
      </c>
      <c r="H22" s="13">
        <v>3735</v>
      </c>
      <c r="I22" s="13">
        <v>1418</v>
      </c>
      <c r="J22" s="13">
        <v>5571</v>
      </c>
      <c r="K22" s="11">
        <f t="shared" si="4"/>
        <v>60994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1068</v>
      </c>
      <c r="I23" s="11">
        <v>0</v>
      </c>
      <c r="J23" s="11">
        <v>0</v>
      </c>
      <c r="K23" s="11">
        <f t="shared" si="4"/>
        <v>1068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3.4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3.4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33">
        <v>0</v>
      </c>
      <c r="J30" s="33">
        <v>0</v>
      </c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24595.22</v>
      </c>
      <c r="I31" s="33">
        <v>0</v>
      </c>
      <c r="J31" s="33">
        <v>0</v>
      </c>
      <c r="K31" s="24">
        <f>SUM(B31:J31)</f>
        <v>24595.22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33">
        <v>0</v>
      </c>
      <c r="J32" s="33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33">
        <v>0</v>
      </c>
      <c r="J33" s="3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33">
        <v>0</v>
      </c>
      <c r="J34" s="33">
        <v>0</v>
      </c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559837.32000000007</v>
      </c>
      <c r="C43" s="23">
        <f t="shared" ref="C43:H43" si="8">+C44+C52</f>
        <v>745301.85</v>
      </c>
      <c r="D43" s="23">
        <f t="shared" si="8"/>
        <v>937636.2699999999</v>
      </c>
      <c r="E43" s="23">
        <f t="shared" si="8"/>
        <v>484612.78</v>
      </c>
      <c r="F43" s="23">
        <f t="shared" si="8"/>
        <v>813323.24</v>
      </c>
      <c r="G43" s="23">
        <f t="shared" si="8"/>
        <v>1048091.9199999999</v>
      </c>
      <c r="H43" s="23">
        <f t="shared" si="8"/>
        <v>447592.00999999995</v>
      </c>
      <c r="I43" s="23">
        <f>+I44+I52</f>
        <v>110204.2</v>
      </c>
      <c r="J43" s="23">
        <f>+J44+J52</f>
        <v>328351.98</v>
      </c>
      <c r="K43" s="23">
        <f>SUM(B43:J43)</f>
        <v>5474951.5700000003</v>
      </c>
    </row>
    <row r="44" spans="1:11" ht="17.25" customHeight="1">
      <c r="A44" s="16" t="s">
        <v>49</v>
      </c>
      <c r="B44" s="24">
        <f>SUM(B45:B51)</f>
        <v>544938.79</v>
      </c>
      <c r="C44" s="24">
        <f t="shared" ref="C44:H44" si="9">SUM(C45:C51)</f>
        <v>725486.47</v>
      </c>
      <c r="D44" s="24">
        <f t="shared" si="9"/>
        <v>917296.44</v>
      </c>
      <c r="E44" s="24">
        <f t="shared" si="9"/>
        <v>465337.89</v>
      </c>
      <c r="F44" s="24">
        <f t="shared" si="9"/>
        <v>795372.33</v>
      </c>
      <c r="G44" s="24">
        <f t="shared" si="9"/>
        <v>1022961.85</v>
      </c>
      <c r="H44" s="24">
        <f t="shared" si="9"/>
        <v>434331.69999999995</v>
      </c>
      <c r="I44" s="24">
        <f>SUM(I45:I51)</f>
        <v>110204.2</v>
      </c>
      <c r="J44" s="24">
        <f>SUM(J45:J51)</f>
        <v>317124.06</v>
      </c>
      <c r="K44" s="24">
        <f t="shared" ref="K44:K52" si="10">SUM(B44:J44)</f>
        <v>5333053.7300000004</v>
      </c>
    </row>
    <row r="45" spans="1:11" ht="17.25" customHeight="1">
      <c r="A45" s="36" t="s">
        <v>50</v>
      </c>
      <c r="B45" s="24">
        <f t="shared" ref="B45:H45" si="11">ROUND(B26*B7,2)</f>
        <v>544938.79</v>
      </c>
      <c r="C45" s="24">
        <f t="shared" si="11"/>
        <v>723877.52</v>
      </c>
      <c r="D45" s="24">
        <f t="shared" si="11"/>
        <v>917296.44</v>
      </c>
      <c r="E45" s="24">
        <f t="shared" si="11"/>
        <v>465337.89</v>
      </c>
      <c r="F45" s="24">
        <f t="shared" si="11"/>
        <v>795372.33</v>
      </c>
      <c r="G45" s="24">
        <f t="shared" si="11"/>
        <v>1022961.85</v>
      </c>
      <c r="H45" s="24">
        <f t="shared" si="11"/>
        <v>409736.48</v>
      </c>
      <c r="I45" s="24">
        <f>ROUND(I26*I7,2)</f>
        <v>110204.2</v>
      </c>
      <c r="J45" s="24">
        <f>ROUND(J26*J7,2)</f>
        <v>317124.06</v>
      </c>
      <c r="K45" s="24">
        <f t="shared" si="10"/>
        <v>5306849.5600000005</v>
      </c>
    </row>
    <row r="46" spans="1:11" ht="17.25" customHeight="1">
      <c r="A46" s="36" t="s">
        <v>51</v>
      </c>
      <c r="B46" s="20">
        <v>0</v>
      </c>
      <c r="C46" s="24">
        <f>ROUND(C27*C7,2)</f>
        <v>1608.95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1608.95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24595.22</v>
      </c>
      <c r="I49" s="33">
        <f>+I31</f>
        <v>0</v>
      </c>
      <c r="J49" s="33">
        <f>+J31</f>
        <v>0</v>
      </c>
      <c r="K49" s="24">
        <f t="shared" si="10"/>
        <v>24595.22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11227.92</v>
      </c>
      <c r="K52" s="38">
        <f t="shared" si="10"/>
        <v>141897.84000000003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-80286</v>
      </c>
      <c r="C56" s="37">
        <f t="shared" si="12"/>
        <v>-102439.91</v>
      </c>
      <c r="D56" s="37">
        <f t="shared" si="12"/>
        <v>-110518.94</v>
      </c>
      <c r="E56" s="37">
        <f t="shared" si="12"/>
        <v>-69184.3</v>
      </c>
      <c r="F56" s="37">
        <f t="shared" si="12"/>
        <v>-88527.33</v>
      </c>
      <c r="G56" s="37">
        <f t="shared" si="12"/>
        <v>-94799.61</v>
      </c>
      <c r="H56" s="37">
        <f t="shared" si="12"/>
        <v>-69582</v>
      </c>
      <c r="I56" s="37">
        <f t="shared" si="12"/>
        <v>-14923.5</v>
      </c>
      <c r="J56" s="37">
        <f t="shared" si="12"/>
        <v>-36438</v>
      </c>
      <c r="K56" s="37">
        <f>SUM(B56:J56)</f>
        <v>-666699.59</v>
      </c>
    </row>
    <row r="57" spans="1:11" ht="18.75" customHeight="1">
      <c r="A57" s="16" t="s">
        <v>84</v>
      </c>
      <c r="B57" s="37">
        <f t="shared" ref="B57:J57" si="13">B58+B59+B60+B61+B62+B63</f>
        <v>-80286</v>
      </c>
      <c r="C57" s="37">
        <f t="shared" si="13"/>
        <v>-102237</v>
      </c>
      <c r="D57" s="37">
        <f t="shared" si="13"/>
        <v>-109392</v>
      </c>
      <c r="E57" s="37">
        <f t="shared" si="13"/>
        <v>-67701</v>
      </c>
      <c r="F57" s="37">
        <f t="shared" si="13"/>
        <v>-88134</v>
      </c>
      <c r="G57" s="37">
        <f t="shared" si="13"/>
        <v>-94776</v>
      </c>
      <c r="H57" s="37">
        <f t="shared" si="13"/>
        <v>-69582</v>
      </c>
      <c r="I57" s="37">
        <f t="shared" si="13"/>
        <v>-13074</v>
      </c>
      <c r="J57" s="37">
        <f t="shared" si="13"/>
        <v>-36438</v>
      </c>
      <c r="K57" s="37">
        <f t="shared" ref="K57:K90" si="14">SUM(B57:J57)</f>
        <v>-661620</v>
      </c>
    </row>
    <row r="58" spans="1:11" ht="18.75" customHeight="1">
      <c r="A58" s="12" t="s">
        <v>85</v>
      </c>
      <c r="B58" s="37">
        <f>-ROUND(B9*$D$3,2)</f>
        <v>-80286</v>
      </c>
      <c r="C58" s="37">
        <f t="shared" ref="C58:J58" si="15">-ROUND(C9*$D$3,2)</f>
        <v>-102237</v>
      </c>
      <c r="D58" s="37">
        <f t="shared" si="15"/>
        <v>-109392</v>
      </c>
      <c r="E58" s="37">
        <f t="shared" si="15"/>
        <v>-67701</v>
      </c>
      <c r="F58" s="37">
        <f t="shared" si="15"/>
        <v>-88134</v>
      </c>
      <c r="G58" s="37">
        <f t="shared" si="15"/>
        <v>-94776</v>
      </c>
      <c r="H58" s="37">
        <f t="shared" si="15"/>
        <v>-69582</v>
      </c>
      <c r="I58" s="37">
        <f t="shared" si="15"/>
        <v>-13074</v>
      </c>
      <c r="J58" s="37">
        <f t="shared" si="15"/>
        <v>-36438</v>
      </c>
      <c r="K58" s="37">
        <f t="shared" si="14"/>
        <v>-661620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C64:H64" si="16">SUM(C65:C86)</f>
        <v>-202.91</v>
      </c>
      <c r="D64" s="49">
        <f t="shared" si="16"/>
        <v>-1126.9399999999998</v>
      </c>
      <c r="E64" s="49">
        <f t="shared" si="16"/>
        <v>-1483.3</v>
      </c>
      <c r="F64" s="49">
        <f t="shared" si="16"/>
        <v>-393.33</v>
      </c>
      <c r="G64" s="49">
        <f t="shared" si="16"/>
        <v>-23.61</v>
      </c>
      <c r="H64" s="20">
        <f t="shared" si="16"/>
        <v>0</v>
      </c>
      <c r="I64" s="49">
        <v>-1849.5</v>
      </c>
      <c r="J64" s="20">
        <v>0</v>
      </c>
      <c r="K64" s="37">
        <f t="shared" si="14"/>
        <v>-5079.59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37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37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37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479551.32000000007</v>
      </c>
      <c r="C91" s="25">
        <f t="shared" si="17"/>
        <v>642861.93999999994</v>
      </c>
      <c r="D91" s="25">
        <f t="shared" si="17"/>
        <v>827117.33</v>
      </c>
      <c r="E91" s="25">
        <f t="shared" si="17"/>
        <v>415428.48000000004</v>
      </c>
      <c r="F91" s="25">
        <f t="shared" si="17"/>
        <v>724795.91</v>
      </c>
      <c r="G91" s="25">
        <f t="shared" si="17"/>
        <v>953292.30999999994</v>
      </c>
      <c r="H91" s="25">
        <f t="shared" si="17"/>
        <v>378010.00999999995</v>
      </c>
      <c r="I91" s="25">
        <f>+I92+I93</f>
        <v>95280.7</v>
      </c>
      <c r="J91" s="25">
        <f>+J92+J93</f>
        <v>291913.98</v>
      </c>
      <c r="K91" s="50">
        <f>SUM(B91:J91)</f>
        <v>4808251.9800000004</v>
      </c>
      <c r="L91" s="57"/>
    </row>
    <row r="92" spans="1:12" ht="18.75" customHeight="1">
      <c r="A92" s="16" t="s">
        <v>92</v>
      </c>
      <c r="B92" s="25">
        <f t="shared" ref="B92:H92" si="18">+B44+B57+B64+B88</f>
        <v>464652.79000000004</v>
      </c>
      <c r="C92" s="25">
        <f t="shared" si="18"/>
        <v>623046.55999999994</v>
      </c>
      <c r="D92" s="25">
        <f t="shared" si="18"/>
        <v>806777.5</v>
      </c>
      <c r="E92" s="25">
        <f t="shared" si="18"/>
        <v>396153.59</v>
      </c>
      <c r="F92" s="25">
        <f t="shared" si="18"/>
        <v>706845</v>
      </c>
      <c r="G92" s="25">
        <f t="shared" si="18"/>
        <v>928162.24</v>
      </c>
      <c r="H92" s="25">
        <f t="shared" si="18"/>
        <v>364749.69999999995</v>
      </c>
      <c r="I92" s="25">
        <f>+I44+I57+I64+I88</f>
        <v>95280.7</v>
      </c>
      <c r="J92" s="25">
        <f>+J44+J57+J64+J88</f>
        <v>280686.06</v>
      </c>
      <c r="K92" s="50">
        <f>SUM(B92:J92)</f>
        <v>4666354.1399999997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11227.92</v>
      </c>
      <c r="K93" s="50">
        <f>SUM(B93:J93)</f>
        <v>141897.84000000003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4808251.9700000007</v>
      </c>
    </row>
    <row r="100" spans="1:11" ht="18.75" customHeight="1">
      <c r="A100" s="27" t="s">
        <v>80</v>
      </c>
      <c r="B100" s="28">
        <v>61959.8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61959.8</v>
      </c>
    </row>
    <row r="101" spans="1:11" ht="18.75" customHeight="1">
      <c r="A101" s="27" t="s">
        <v>81</v>
      </c>
      <c r="B101" s="28">
        <v>417591.52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417591.52</v>
      </c>
    </row>
    <row r="102" spans="1:11" ht="18.75" customHeight="1">
      <c r="A102" s="27" t="s">
        <v>82</v>
      </c>
      <c r="B102" s="42">
        <v>0</v>
      </c>
      <c r="C102" s="28">
        <f>+C91</f>
        <v>642861.93999999994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642861.93999999994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827117.33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827117.33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415428.48000000004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415428.48000000004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90077.77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90077.77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123084.03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123084.03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175281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175281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336353.11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336353.11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287949</v>
      </c>
      <c r="H109" s="42">
        <v>0</v>
      </c>
      <c r="I109" s="42">
        <v>0</v>
      </c>
      <c r="J109" s="42">
        <v>0</v>
      </c>
      <c r="K109" s="43">
        <f t="shared" si="20"/>
        <v>287949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26396.93</v>
      </c>
      <c r="H110" s="42">
        <v>0</v>
      </c>
      <c r="I110" s="42">
        <v>0</v>
      </c>
      <c r="J110" s="42">
        <v>0</v>
      </c>
      <c r="K110" s="43">
        <f t="shared" si="20"/>
        <v>26396.93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153560.95999999999</v>
      </c>
      <c r="H111" s="42">
        <v>0</v>
      </c>
      <c r="I111" s="42">
        <v>0</v>
      </c>
      <c r="J111" s="42">
        <v>0</v>
      </c>
      <c r="K111" s="43">
        <f t="shared" si="20"/>
        <v>153560.95999999999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129054.87</v>
      </c>
      <c r="H112" s="42">
        <v>0</v>
      </c>
      <c r="I112" s="42">
        <v>0</v>
      </c>
      <c r="J112" s="42">
        <v>0</v>
      </c>
      <c r="K112" s="43">
        <f t="shared" si="20"/>
        <v>129054.87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356330.54</v>
      </c>
      <c r="H113" s="42">
        <v>0</v>
      </c>
      <c r="I113" s="42">
        <v>0</v>
      </c>
      <c r="J113" s="42">
        <v>0</v>
      </c>
      <c r="K113" s="43">
        <f t="shared" si="20"/>
        <v>356330.54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137563.76</v>
      </c>
      <c r="I114" s="42">
        <v>0</v>
      </c>
      <c r="J114" s="42">
        <v>0</v>
      </c>
      <c r="K114" s="43">
        <f t="shared" si="20"/>
        <v>137563.76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240446.25</v>
      </c>
      <c r="I115" s="42">
        <v>0</v>
      </c>
      <c r="J115" s="42">
        <v>0</v>
      </c>
      <c r="K115" s="43">
        <f t="shared" si="20"/>
        <v>240446.25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95280.7</v>
      </c>
      <c r="J116" s="42">
        <v>0</v>
      </c>
      <c r="K116" s="43">
        <f t="shared" si="20"/>
        <v>95280.7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291913.98</v>
      </c>
      <c r="K117" s="46">
        <f t="shared" si="20"/>
        <v>291913.98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2013-11-26T20:29:51Z</dcterms:modified>
</cp:coreProperties>
</file>