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140" yWindow="-120" windowWidth="14880" windowHeight="8190"/>
  </bookViews>
  <sheets>
    <sheet name="DETALHAMENTO CONCESSÃO" sheetId="8" r:id="rId1"/>
  </sheets>
  <definedNames>
    <definedName name="_xlnm.Print_Area" localSheetId="0">'DETALHAMENTO CONCESSÃO'!$A$1:$K$117</definedName>
    <definedName name="_xlnm.Print_Titles" localSheetId="0">'DETALHAMENTO CONCESSÃO'!$4:$6</definedName>
  </definedNames>
  <calcPr calcId="125725"/>
</workbook>
</file>

<file path=xl/calcChain.xml><?xml version="1.0" encoding="utf-8"?>
<calcChain xmlns="http://schemas.openxmlformats.org/spreadsheetml/2006/main">
  <c r="K48" i="8"/>
  <c r="K47"/>
  <c r="B9"/>
  <c r="C9"/>
  <c r="D9"/>
  <c r="E9"/>
  <c r="F9"/>
  <c r="G9"/>
  <c r="H9"/>
  <c r="I9"/>
  <c r="J9"/>
  <c r="K9"/>
  <c r="K10"/>
  <c r="K11"/>
  <c r="B12"/>
  <c r="C12"/>
  <c r="D12"/>
  <c r="E12"/>
  <c r="F12"/>
  <c r="G12"/>
  <c r="H12"/>
  <c r="I12"/>
  <c r="J12"/>
  <c r="K12" s="1"/>
  <c r="K13"/>
  <c r="K14"/>
  <c r="K15"/>
  <c r="B16"/>
  <c r="C16"/>
  <c r="D16"/>
  <c r="E16"/>
  <c r="F16"/>
  <c r="G16"/>
  <c r="H16"/>
  <c r="I16"/>
  <c r="J16"/>
  <c r="K16" s="1"/>
  <c r="K17"/>
  <c r="K18"/>
  <c r="K19"/>
  <c r="K20"/>
  <c r="K21"/>
  <c r="K22"/>
  <c r="K23"/>
  <c r="B25"/>
  <c r="C25"/>
  <c r="D25"/>
  <c r="E25"/>
  <c r="F25"/>
  <c r="G25"/>
  <c r="H25"/>
  <c r="I25"/>
  <c r="J25"/>
  <c r="K31"/>
  <c r="K32"/>
  <c r="K33"/>
  <c r="K35"/>
  <c r="K36"/>
  <c r="K37"/>
  <c r="K38"/>
  <c r="K39"/>
  <c r="K40"/>
  <c r="K41"/>
  <c r="H49"/>
  <c r="I49"/>
  <c r="J49"/>
  <c r="K49"/>
  <c r="K50"/>
  <c r="K51"/>
  <c r="K52"/>
  <c r="B58"/>
  <c r="B57" s="1"/>
  <c r="C58"/>
  <c r="C57" s="1"/>
  <c r="D58"/>
  <c r="D57" s="1"/>
  <c r="E58"/>
  <c r="E57" s="1"/>
  <c r="F58"/>
  <c r="F57" s="1"/>
  <c r="G58"/>
  <c r="G57" s="1"/>
  <c r="H58"/>
  <c r="H57" s="1"/>
  <c r="I58"/>
  <c r="I57" s="1"/>
  <c r="I56" s="1"/>
  <c r="J58"/>
  <c r="K58" s="1"/>
  <c r="K59"/>
  <c r="C64"/>
  <c r="D64"/>
  <c r="E64"/>
  <c r="F64"/>
  <c r="G64"/>
  <c r="H64"/>
  <c r="K65"/>
  <c r="K66"/>
  <c r="K67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B93"/>
  <c r="C93"/>
  <c r="D93"/>
  <c r="E93"/>
  <c r="F93"/>
  <c r="G93"/>
  <c r="H93"/>
  <c r="I93"/>
  <c r="J93"/>
  <c r="K93" s="1"/>
  <c r="K94"/>
  <c r="K100"/>
  <c r="K101"/>
  <c r="K105"/>
  <c r="K106"/>
  <c r="K107"/>
  <c r="K108"/>
  <c r="K109"/>
  <c r="K110"/>
  <c r="K111"/>
  <c r="K112"/>
  <c r="K113"/>
  <c r="K114"/>
  <c r="K115"/>
  <c r="K116"/>
  <c r="K117"/>
  <c r="J8" l="1"/>
  <c r="J7" s="1"/>
  <c r="J45" s="1"/>
  <c r="J44" s="1"/>
  <c r="H8"/>
  <c r="H7" s="1"/>
  <c r="H45" s="1"/>
  <c r="H44" s="1"/>
  <c r="F8"/>
  <c r="F7" s="1"/>
  <c r="F45" s="1"/>
  <c r="F44" s="1"/>
  <c r="D8"/>
  <c r="D7" s="1"/>
  <c r="D45" s="1"/>
  <c r="D44" s="1"/>
  <c r="B8"/>
  <c r="I8"/>
  <c r="I7" s="1"/>
  <c r="I45" s="1"/>
  <c r="I44" s="1"/>
  <c r="G8"/>
  <c r="G7" s="1"/>
  <c r="G45" s="1"/>
  <c r="G44" s="1"/>
  <c r="E8"/>
  <c r="E7" s="1"/>
  <c r="E45" s="1"/>
  <c r="E44" s="1"/>
  <c r="C8"/>
  <c r="C7" s="1"/>
  <c r="G56"/>
  <c r="C56"/>
  <c r="D56"/>
  <c r="H56"/>
  <c r="F56"/>
  <c r="K64"/>
  <c r="E56"/>
  <c r="J43"/>
  <c r="H43"/>
  <c r="H92"/>
  <c r="H91" s="1"/>
  <c r="F43"/>
  <c r="F92"/>
  <c r="F91" s="1"/>
  <c r="D43"/>
  <c r="D92"/>
  <c r="D91" s="1"/>
  <c r="D103" s="1"/>
  <c r="K103" s="1"/>
  <c r="K8"/>
  <c r="K7" s="1"/>
  <c r="B7"/>
  <c r="B45" s="1"/>
  <c r="B56"/>
  <c r="I43"/>
  <c r="I92"/>
  <c r="I91" s="1"/>
  <c r="G43"/>
  <c r="G92"/>
  <c r="G91" s="1"/>
  <c r="E43"/>
  <c r="E92"/>
  <c r="E91" s="1"/>
  <c r="E104" s="1"/>
  <c r="K104" s="1"/>
  <c r="C46"/>
  <c r="K46" s="1"/>
  <c r="C45"/>
  <c r="C44" s="1"/>
  <c r="J57"/>
  <c r="J56" s="1"/>
  <c r="C43" l="1"/>
  <c r="C92"/>
  <c r="C91" s="1"/>
  <c r="C102" s="1"/>
  <c r="K102" s="1"/>
  <c r="K99" s="1"/>
  <c r="K56"/>
  <c r="B44"/>
  <c r="K45"/>
  <c r="K57"/>
  <c r="J92"/>
  <c r="J91" s="1"/>
  <c r="B43" l="1"/>
  <c r="K43" s="1"/>
  <c r="B92"/>
  <c r="K44"/>
  <c r="B91" l="1"/>
  <c r="K91" s="1"/>
  <c r="K92"/>
</calcChain>
</file>

<file path=xl/sharedStrings.xml><?xml version="1.0" encoding="utf-8"?>
<sst xmlns="http://schemas.openxmlformats.org/spreadsheetml/2006/main" count="122" uniqueCount="122">
  <si>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</si>
  <si>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</si>
  <si>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</si>
  <si>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</si>
  <si>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</si>
  <si>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</si>
  <si>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</si>
  <si>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</si>
  <si>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</si>
  <si>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</si>
  <si>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</si>
  <si>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</si>
  <si>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</si>
  <si>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</si>
  <si>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</si>
  <si>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</si>
  <si>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</si>
  <si>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</si>
  <si>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</si>
  <si>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</si>
  <si>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</si>
  <si>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</si>
  <si>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</si>
  <si>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</si>
  <si>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</si>
  <si>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</si>
  <si>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</si>
  <si>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</si>
  <si>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</si>
  <si>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</si>
  <si>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</si>
  <si>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 Pagantes (1.1.1. + 1.1.2.)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</si>
  <si>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</si>
  <si>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</si>
  <si>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</si>
  <si>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</si>
  <si>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</si>
  <si>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2.3.  Pela Renovação de Frota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</si>
  <si>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</si>
  <si>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</si>
  <si>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</si>
  <si>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</si>
  <si>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</si>
  <si>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</si>
  <si>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</si>
  <si>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  Remuneração Mensal de Validadores Eletrônicos (4.2.1 x 4.2.2)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</si>
  <si>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</si>
  <si>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</si>
  <si>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</si>
  <si>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</si>
  <si>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</si>
  <si>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</si>
  <si>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5.1.3. Pela Renovação de Frota (1 x 2.3)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</si>
  <si>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</si>
  <si>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</si>
  <si>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</si>
  <si>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</si>
  <si>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</si>
  <si>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</si>
  <si>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</si>
  <si>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6.1.3. Venda de Cartões Estudantes (UMES)</t>
  </si>
  <si>
    <t>6.1.4. Venda de Cartões Estudantes (UNE)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</si>
  <si>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</si>
  <si>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</si>
  <si>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</si>
  <si>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</si>
  <si>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</si>
  <si>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</si>
  <si>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</si>
  <si>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</si>
  <si>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</si>
  <si>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</si>
  <si>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</si>
  <si>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</si>
  <si>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</si>
  <si>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</si>
  <si>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</si>
  <si>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</si>
  <si>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</si>
  <si>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</si>
  <si>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</si>
  <si>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</si>
  <si>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</si>
  <si>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</si>
  <si>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</si>
  <si>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</si>
  <si>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</si>
  <si>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</si>
  <si>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</si>
  <si>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</si>
  <si>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</si>
  <si>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</si>
  <si>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</si>
  <si>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</si>
  <si>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</si>
  <si>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7.2.2 Ajuste para o dia seguinte </t>
  </si>
  <si>
    <t>7.2. Pelo Serviço Atende (5.2 + 6.4 + 7.2.1)</t>
  </si>
  <si>
    <t xml:space="preserve">6.4. Revisão de Remuneração pelo Serviço Atende 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</si>
  <si>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</si>
  <si>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</si>
  <si>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</si>
  <si>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 xml:space="preserve">6.3. Revisão de Remuneração pelo Transporte Coletivo </t>
  </si>
  <si>
    <t>6.2.22. Descumprimento de entrega Balancete Semestral</t>
  </si>
  <si>
    <t xml:space="preserve">6.2.23. Pacto Ministério do Trabalho e Emprego </t>
  </si>
  <si>
    <t>8.5. Via Sul Transportes Urbanos Ltda.</t>
  </si>
  <si>
    <t>8.6. VIP - Transportes Urbanos Ltda.</t>
  </si>
  <si>
    <t>8.7. Tupi Transportes Urbanos Piratininga Ltda.</t>
  </si>
  <si>
    <t>8.8. Mobibrasil Transp Urbano Ltda.</t>
  </si>
  <si>
    <t>8.9. Viação Cidade Dutra Ltda.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</si>
  <si>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</si>
  <si>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</si>
  <si>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</si>
  <si>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</si>
  <si>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</si>
  <si>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</si>
  <si>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</si>
  <si>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</si>
  <si>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</si>
  <si>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>Express Transp. Urb Ltda</t>
  </si>
  <si>
    <t>Ambiental Transp. Urb. S.A.</t>
  </si>
  <si>
    <t>CONCESSIONÁRIAS / EMPRESAS</t>
  </si>
  <si>
    <t>OPERAÇÃO 15/11/13 - VENCIMENTO 25/11/13</t>
  </si>
</sst>
</file>

<file path=xl/styles.xml><?xml version="1.0" encoding="utf-8"?>
<styleSheet xmlns="http://schemas.openxmlformats.org/spreadsheetml/2006/main">
  <numFmts count="6">
    <numFmt numFmtId="43" formatCode="_(* #,##0.00_);_(* \(#,##0.00\);_(* &quot;-&quot;??_);_(@_)"/>
    <numFmt numFmtId="164" formatCode="_-&quot;R$&quot;\ * #,##0.00_-;\-&quot;R$&quot;\ * #,##0.00_-;_-&quot;R$&quot;\ * &quot;-&quot;??_-;_-@_-"/>
    <numFmt numFmtId="165" formatCode="_(* #,##0_);_(* \(#,##0\);_(* &quot;-&quot;??_);_(@_)"/>
    <numFmt numFmtId="166" formatCode="_([$R$ -416]* #,##0.0000_);_([$R$ -416]* \(#,##0.0000\);_([$R$ -416]* &quot;-&quot;??_);_(@_)"/>
    <numFmt numFmtId="167" formatCode="_([$R$ -416]* #,##0.00_);_([$R$ -416]* \(#,##0.00\);_([$R$ -416]* &quot;-&quot;??_);_(@_)"/>
    <numFmt numFmtId="168" formatCode="_([$R$ -416]* #,##0.0000000_);_([$R$ -416]* \(#,##0.0000000\);_([$R$ -416]* &quot;-&quot;??_);_(@_)"/>
  </numFmts>
  <fonts count="9">
    <font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5">
    <xf numFmtId="0" fontId="0" fillId="0" borderId="0"/>
    <xf numFmtId="166" fontId="4" fillId="0" borderId="1" applyAlignment="0">
      <alignment vertical="center"/>
    </xf>
    <xf numFmtId="164" fontId="3" fillId="0" borderId="0" applyFont="0" applyFill="0" applyBorder="0" applyAlignment="0" applyProtection="0"/>
    <xf numFmtId="1" fontId="1" fillId="0" borderId="0" applyBorder="0"/>
    <xf numFmtId="43" fontId="3" fillId="0" borderId="0" applyFont="0" applyFill="0" applyBorder="0" applyAlignment="0" applyProtection="0"/>
  </cellStyleXfs>
  <cellXfs count="68">
    <xf numFmtId="0" fontId="0" fillId="0" borderId="0" xfId="0"/>
    <xf numFmtId="0" fontId="0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left" vertical="center" indent="1"/>
    </xf>
    <xf numFmtId="0" fontId="4" fillId="0" borderId="1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" fontId="2" fillId="2" borderId="2" xfId="3" applyFont="1" applyFill="1" applyBorder="1" applyAlignment="1">
      <alignment horizontal="left" vertical="center"/>
    </xf>
    <xf numFmtId="164" fontId="2" fillId="2" borderId="2" xfId="2" applyFont="1" applyFill="1" applyBorder="1" applyAlignment="1">
      <alignment vertical="center"/>
    </xf>
    <xf numFmtId="1" fontId="2" fillId="2" borderId="2" xfId="3" applyFont="1" applyFill="1" applyBorder="1" applyAlignment="1">
      <alignment vertical="center"/>
    </xf>
    <xf numFmtId="0" fontId="4" fillId="0" borderId="3" xfId="0" applyFont="1" applyFill="1" applyBorder="1" applyAlignment="1">
      <alignment horizontal="left" vertical="center" indent="1"/>
    </xf>
    <xf numFmtId="165" fontId="4" fillId="0" borderId="3" xfId="4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indent="2"/>
    </xf>
    <xf numFmtId="165" fontId="4" fillId="0" borderId="1" xfId="4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indent="3"/>
    </xf>
    <xf numFmtId="165" fontId="4" fillId="0" borderId="1" xfId="4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indent="4"/>
    </xf>
    <xf numFmtId="0" fontId="5" fillId="0" borderId="1" xfId="0" applyFont="1" applyFill="1" applyBorder="1" applyAlignment="1">
      <alignment horizontal="left" vertical="center" indent="3"/>
    </xf>
    <xf numFmtId="0" fontId="4" fillId="0" borderId="1" xfId="0" applyFont="1" applyFill="1" applyBorder="1" applyAlignment="1">
      <alignment horizontal="left" vertical="center" indent="2"/>
    </xf>
    <xf numFmtId="165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43" fontId="4" fillId="0" borderId="1" xfId="4" applyFont="1" applyFill="1" applyBorder="1" applyAlignment="1">
      <alignment vertical="center"/>
    </xf>
    <xf numFmtId="43" fontId="4" fillId="0" borderId="1" xfId="2" applyNumberFormat="1" applyFont="1" applyFill="1" applyBorder="1" applyAlignment="1">
      <alignment horizontal="center" vertical="center"/>
    </xf>
    <xf numFmtId="43" fontId="4" fillId="0" borderId="1" xfId="2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horizontal="left" vertical="center" indent="1"/>
    </xf>
    <xf numFmtId="164" fontId="4" fillId="3" borderId="1" xfId="2" applyFont="1" applyFill="1" applyBorder="1" applyAlignment="1">
      <alignment horizontal="center" vertical="center"/>
    </xf>
    <xf numFmtId="164" fontId="4" fillId="0" borderId="1" xfId="2" applyFont="1" applyFill="1" applyBorder="1" applyAlignment="1">
      <alignment horizontal="center" vertical="center"/>
    </xf>
    <xf numFmtId="164" fontId="4" fillId="0" borderId="1" xfId="2" applyFont="1" applyFill="1" applyBorder="1" applyAlignment="1">
      <alignment vertical="center"/>
    </xf>
    <xf numFmtId="0" fontId="0" fillId="0" borderId="1" xfId="0" applyFill="1" applyBorder="1" applyAlignment="1">
      <alignment horizontal="left" vertical="center" indent="1"/>
    </xf>
    <xf numFmtId="0" fontId="0" fillId="0" borderId="1" xfId="0" applyFill="1" applyBorder="1" applyAlignment="1">
      <alignment horizontal="left" vertical="center" indent="2"/>
    </xf>
    <xf numFmtId="164" fontId="3" fillId="0" borderId="1" xfId="2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" fontId="1" fillId="2" borderId="1" xfId="3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indent="4"/>
    </xf>
    <xf numFmtId="0" fontId="4" fillId="0" borderId="1" xfId="0" applyFont="1" applyFill="1" applyBorder="1" applyAlignment="1">
      <alignment horizontal="left" vertical="center" wrapText="1" indent="2"/>
    </xf>
    <xf numFmtId="43" fontId="4" fillId="0" borderId="1" xfId="4" applyFont="1" applyFill="1" applyBorder="1" applyAlignment="1">
      <alignment horizontal="center" vertical="center"/>
    </xf>
    <xf numFmtId="166" fontId="4" fillId="0" borderId="1" xfId="2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 indent="1"/>
    </xf>
    <xf numFmtId="0" fontId="4" fillId="0" borderId="1" xfId="0" applyFont="1" applyFill="1" applyBorder="1" applyAlignment="1">
      <alignment horizontal="left" vertical="center" wrapText="1" indent="3"/>
    </xf>
    <xf numFmtId="167" fontId="4" fillId="0" borderId="1" xfId="2" applyNumberFormat="1" applyFont="1" applyFill="1" applyBorder="1" applyAlignment="1">
      <alignment vertical="center"/>
    </xf>
    <xf numFmtId="164" fontId="6" fillId="0" borderId="1" xfId="2" applyFont="1" applyFill="1" applyBorder="1" applyAlignment="1">
      <alignment vertical="center"/>
    </xf>
    <xf numFmtId="0" fontId="4" fillId="0" borderId="5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43" fontId="3" fillId="0" borderId="1" xfId="2" applyNumberFormat="1" applyFont="1" applyBorder="1" applyAlignment="1">
      <alignment vertical="center"/>
    </xf>
    <xf numFmtId="164" fontId="3" fillId="0" borderId="1" xfId="2" applyFont="1" applyFill="1" applyBorder="1" applyAlignment="1">
      <alignment vertical="center"/>
    </xf>
    <xf numFmtId="43" fontId="3" fillId="0" borderId="4" xfId="2" applyNumberFormat="1" applyFont="1" applyBorder="1" applyAlignment="1">
      <alignment vertical="center"/>
    </xf>
    <xf numFmtId="164" fontId="3" fillId="0" borderId="4" xfId="2" applyFont="1" applyBorder="1" applyAlignment="1">
      <alignment vertical="center"/>
    </xf>
    <xf numFmtId="164" fontId="3" fillId="0" borderId="4" xfId="2" applyFont="1" applyFill="1" applyBorder="1" applyAlignment="1">
      <alignment vertical="center"/>
    </xf>
    <xf numFmtId="43" fontId="4" fillId="0" borderId="3" xfId="2" applyNumberFormat="1" applyFont="1" applyFill="1" applyBorder="1" applyAlignment="1">
      <alignment vertical="center"/>
    </xf>
    <xf numFmtId="168" fontId="4" fillId="0" borderId="1" xfId="2" applyNumberFormat="1" applyFont="1" applyFill="1" applyBorder="1" applyAlignment="1">
      <alignment horizontal="center" vertical="center"/>
    </xf>
    <xf numFmtId="167" fontId="4" fillId="0" borderId="1" xfId="4" applyNumberFormat="1" applyFont="1" applyFill="1" applyBorder="1" applyAlignment="1">
      <alignment vertical="center"/>
    </xf>
    <xf numFmtId="167" fontId="4" fillId="0" borderId="1" xfId="2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indent="2"/>
    </xf>
    <xf numFmtId="43" fontId="4" fillId="0" borderId="4" xfId="2" applyNumberFormat="1" applyFont="1" applyFill="1" applyBorder="1" applyAlignment="1">
      <alignment horizontal="center" vertical="center"/>
    </xf>
    <xf numFmtId="43" fontId="7" fillId="0" borderId="0" xfId="2" applyNumberFormat="1" applyFont="1" applyBorder="1" applyAlignment="1">
      <alignment vertical="center"/>
    </xf>
    <xf numFmtId="43" fontId="7" fillId="0" borderId="0" xfId="2" applyNumberFormat="1" applyFont="1" applyFill="1" applyBorder="1" applyAlignment="1">
      <alignment vertical="center"/>
    </xf>
    <xf numFmtId="165" fontId="3" fillId="0" borderId="0" xfId="4" applyNumberFormat="1" applyFont="1" applyFill="1" applyAlignment="1">
      <alignment vertical="center"/>
    </xf>
    <xf numFmtId="165" fontId="0" fillId="0" borderId="0" xfId="0" applyNumberFormat="1" applyFont="1" applyFill="1" applyAlignment="1">
      <alignment vertical="center"/>
    </xf>
    <xf numFmtId="167" fontId="0" fillId="0" borderId="0" xfId="0" applyNumberFormat="1" applyFont="1" applyFill="1" applyAlignment="1">
      <alignment vertical="center"/>
    </xf>
    <xf numFmtId="164" fontId="4" fillId="0" borderId="5" xfId="0" applyNumberFormat="1" applyFont="1" applyFill="1" applyBorder="1" applyAlignment="1">
      <alignment horizontal="left" vertical="center" indent="1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1" fontId="1" fillId="2" borderId="3" xfId="3" applyFont="1" applyFill="1" applyBorder="1" applyAlignment="1">
      <alignment horizontal="center" vertical="center" wrapText="1"/>
    </xf>
    <xf numFmtId="1" fontId="1" fillId="2" borderId="4" xfId="3" applyFont="1" applyFill="1" applyBorder="1" applyAlignment="1">
      <alignment horizontal="center" vertical="center" wrapText="1"/>
    </xf>
  </cellXfs>
  <cellStyles count="5">
    <cellStyle name="Estilo 1" xfId="1"/>
    <cellStyle name="Moeda" xfId="2" builtinId="4"/>
    <cellStyle name="Normal" xfId="0" builtinId="0"/>
    <cellStyle name="Normal_REMT03" xfId="3"/>
    <cellStyle name="Separador de milhares" xfId="4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2"/>
  <sheetViews>
    <sheetView showGridLines="0" tabSelected="1" zoomScaleNormal="100" zoomScaleSheetLayoutView="70" workbookViewId="0">
      <selection sqref="A1:K1"/>
    </sheetView>
  </sheetViews>
  <sheetFormatPr defaultRowHeight="14.25"/>
  <cols>
    <col min="1" max="1" width="90" style="1" customWidth="1"/>
    <col min="2" max="10" width="16.25" style="1" customWidth="1"/>
    <col min="11" max="11" width="18.75" style="1" customWidth="1"/>
    <col min="12" max="12" width="14.75" style="1" bestFit="1" customWidth="1"/>
    <col min="13" max="13" width="10.125" style="1" bestFit="1" customWidth="1"/>
    <col min="14" max="16384" width="9" style="1"/>
  </cols>
  <sheetData>
    <row r="1" spans="1:13" ht="21">
      <c r="A1" s="59" t="s">
        <v>88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3" ht="21">
      <c r="A2" s="60" t="s">
        <v>121</v>
      </c>
      <c r="B2" s="60"/>
      <c r="C2" s="60"/>
      <c r="D2" s="60"/>
      <c r="E2" s="60"/>
      <c r="F2" s="60"/>
      <c r="G2" s="60"/>
      <c r="H2" s="60"/>
      <c r="I2" s="60"/>
      <c r="J2" s="60"/>
      <c r="K2" s="60"/>
    </row>
    <row r="3" spans="1:13" ht="15.75">
      <c r="A3" s="4"/>
      <c r="B3" s="5"/>
      <c r="C3" s="4" t="s">
        <v>14</v>
      </c>
      <c r="D3" s="6">
        <v>3</v>
      </c>
      <c r="E3" s="7"/>
      <c r="F3" s="7"/>
      <c r="G3" s="7"/>
      <c r="H3" s="7"/>
      <c r="I3" s="7"/>
      <c r="J3" s="7"/>
      <c r="K3" s="4"/>
    </row>
    <row r="4" spans="1:13" ht="15.75">
      <c r="A4" s="61" t="s">
        <v>15</v>
      </c>
      <c r="B4" s="63" t="s">
        <v>120</v>
      </c>
      <c r="C4" s="64"/>
      <c r="D4" s="64"/>
      <c r="E4" s="64"/>
      <c r="F4" s="64"/>
      <c r="G4" s="64"/>
      <c r="H4" s="64"/>
      <c r="I4" s="64"/>
      <c r="J4" s="65"/>
      <c r="K4" s="62" t="s">
        <v>16</v>
      </c>
    </row>
    <row r="5" spans="1:13" ht="38.25">
      <c r="A5" s="61"/>
      <c r="B5" s="30" t="s">
        <v>7</v>
      </c>
      <c r="C5" s="30" t="s">
        <v>8</v>
      </c>
      <c r="D5" s="30" t="s">
        <v>9</v>
      </c>
      <c r="E5" s="30" t="s">
        <v>10</v>
      </c>
      <c r="F5" s="30" t="s">
        <v>11</v>
      </c>
      <c r="G5" s="30" t="s">
        <v>12</v>
      </c>
      <c r="H5" s="30" t="s">
        <v>13</v>
      </c>
      <c r="I5" s="66" t="s">
        <v>119</v>
      </c>
      <c r="J5" s="66" t="s">
        <v>118</v>
      </c>
      <c r="K5" s="61"/>
    </row>
    <row r="6" spans="1:13" ht="18.75" customHeight="1">
      <c r="A6" s="61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67"/>
      <c r="J6" s="67"/>
      <c r="K6" s="61"/>
    </row>
    <row r="7" spans="1:13" ht="17.25" customHeight="1">
      <c r="A7" s="8" t="s">
        <v>30</v>
      </c>
      <c r="B7" s="9">
        <f t="shared" ref="B7:K7" si="0">+B8+B16+B20+B23</f>
        <v>239966</v>
      </c>
      <c r="C7" s="9">
        <f t="shared" si="0"/>
        <v>280095</v>
      </c>
      <c r="D7" s="9">
        <f t="shared" si="0"/>
        <v>336314</v>
      </c>
      <c r="E7" s="9">
        <f t="shared" si="0"/>
        <v>199058</v>
      </c>
      <c r="F7" s="9">
        <f t="shared" si="0"/>
        <v>330359</v>
      </c>
      <c r="G7" s="9">
        <f t="shared" si="0"/>
        <v>493922</v>
      </c>
      <c r="H7" s="9">
        <f t="shared" si="0"/>
        <v>180995</v>
      </c>
      <c r="I7" s="9">
        <f t="shared" si="0"/>
        <v>32413</v>
      </c>
      <c r="J7" s="9">
        <f t="shared" si="0"/>
        <v>126875</v>
      </c>
      <c r="K7" s="9">
        <f t="shared" si="0"/>
        <v>2219997</v>
      </c>
      <c r="L7" s="55"/>
    </row>
    <row r="8" spans="1:13" ht="17.25" customHeight="1">
      <c r="A8" s="10" t="s">
        <v>31</v>
      </c>
      <c r="B8" s="11">
        <f>B9+B12</f>
        <v>137351</v>
      </c>
      <c r="C8" s="11">
        <f t="shared" ref="C8:J8" si="1">C9+C12</f>
        <v>167193</v>
      </c>
      <c r="D8" s="11">
        <f t="shared" si="1"/>
        <v>189686</v>
      </c>
      <c r="E8" s="11">
        <f t="shared" si="1"/>
        <v>116433</v>
      </c>
      <c r="F8" s="11">
        <f t="shared" si="1"/>
        <v>174837</v>
      </c>
      <c r="G8" s="11">
        <f t="shared" si="1"/>
        <v>255942</v>
      </c>
      <c r="H8" s="11">
        <f t="shared" si="1"/>
        <v>109738</v>
      </c>
      <c r="I8" s="11">
        <f t="shared" si="1"/>
        <v>17520</v>
      </c>
      <c r="J8" s="11">
        <f t="shared" si="1"/>
        <v>70815</v>
      </c>
      <c r="K8" s="11">
        <f>SUM(B8:J8)</f>
        <v>1239515</v>
      </c>
    </row>
    <row r="9" spans="1:13" ht="17.25" customHeight="1">
      <c r="A9" s="15" t="s">
        <v>17</v>
      </c>
      <c r="B9" s="13">
        <f>+B10+B11</f>
        <v>26762</v>
      </c>
      <c r="C9" s="13">
        <f t="shared" ref="C9:J9" si="2">+C10+C11</f>
        <v>34079</v>
      </c>
      <c r="D9" s="13">
        <f t="shared" si="2"/>
        <v>36464</v>
      </c>
      <c r="E9" s="13">
        <f t="shared" si="2"/>
        <v>22567</v>
      </c>
      <c r="F9" s="13">
        <f t="shared" si="2"/>
        <v>29378</v>
      </c>
      <c r="G9" s="13">
        <f t="shared" si="2"/>
        <v>31592</v>
      </c>
      <c r="H9" s="13">
        <f t="shared" si="2"/>
        <v>23194</v>
      </c>
      <c r="I9" s="13">
        <f t="shared" si="2"/>
        <v>4358</v>
      </c>
      <c r="J9" s="13">
        <f t="shared" si="2"/>
        <v>12146</v>
      </c>
      <c r="K9" s="11">
        <f>SUM(B9:J9)</f>
        <v>220540</v>
      </c>
    </row>
    <row r="10" spans="1:13" ht="17.25" customHeight="1">
      <c r="A10" s="31" t="s">
        <v>18</v>
      </c>
      <c r="B10" s="13">
        <v>26762</v>
      </c>
      <c r="C10" s="13">
        <v>34079</v>
      </c>
      <c r="D10" s="13">
        <v>36464</v>
      </c>
      <c r="E10" s="13">
        <v>22567</v>
      </c>
      <c r="F10" s="13">
        <v>29378</v>
      </c>
      <c r="G10" s="13">
        <v>31592</v>
      </c>
      <c r="H10" s="13">
        <v>23194</v>
      </c>
      <c r="I10" s="13">
        <v>4358</v>
      </c>
      <c r="J10" s="13">
        <v>12146</v>
      </c>
      <c r="K10" s="11">
        <f>SUM(B10:J10)</f>
        <v>220540</v>
      </c>
    </row>
    <row r="11" spans="1:13" ht="17.25" customHeight="1">
      <c r="A11" s="31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3" ht="17.25" customHeight="1">
      <c r="A12" s="15" t="s">
        <v>32</v>
      </c>
      <c r="B12" s="17">
        <f t="shared" ref="B12:J12" si="3">SUM(B13:B15)</f>
        <v>110589</v>
      </c>
      <c r="C12" s="17">
        <f t="shared" si="3"/>
        <v>133114</v>
      </c>
      <c r="D12" s="17">
        <f t="shared" si="3"/>
        <v>153222</v>
      </c>
      <c r="E12" s="17">
        <f t="shared" si="3"/>
        <v>93866</v>
      </c>
      <c r="F12" s="17">
        <f t="shared" si="3"/>
        <v>145459</v>
      </c>
      <c r="G12" s="17">
        <f t="shared" si="3"/>
        <v>224350</v>
      </c>
      <c r="H12" s="17">
        <f t="shared" si="3"/>
        <v>86544</v>
      </c>
      <c r="I12" s="17">
        <f t="shared" si="3"/>
        <v>13162</v>
      </c>
      <c r="J12" s="17">
        <f t="shared" si="3"/>
        <v>58669</v>
      </c>
      <c r="K12" s="11">
        <f t="shared" ref="K12:K23" si="4">SUM(B12:J12)</f>
        <v>1018975</v>
      </c>
    </row>
    <row r="13" spans="1:13" ht="17.25" customHeight="1">
      <c r="A13" s="14" t="s">
        <v>20</v>
      </c>
      <c r="B13" s="13">
        <v>45674</v>
      </c>
      <c r="C13" s="13">
        <v>60144</v>
      </c>
      <c r="D13" s="13">
        <v>70392</v>
      </c>
      <c r="E13" s="13">
        <v>43438</v>
      </c>
      <c r="F13" s="13">
        <v>63218</v>
      </c>
      <c r="G13" s="13">
        <v>93120</v>
      </c>
      <c r="H13" s="13">
        <v>35578</v>
      </c>
      <c r="I13" s="13">
        <v>6757</v>
      </c>
      <c r="J13" s="13">
        <v>27395</v>
      </c>
      <c r="K13" s="11">
        <f t="shared" si="4"/>
        <v>445716</v>
      </c>
      <c r="L13" s="55"/>
      <c r="M13" s="56"/>
    </row>
    <row r="14" spans="1:13" ht="17.25" customHeight="1">
      <c r="A14" s="14" t="s">
        <v>21</v>
      </c>
      <c r="B14" s="13">
        <v>50924</v>
      </c>
      <c r="C14" s="13">
        <v>54612</v>
      </c>
      <c r="D14" s="13">
        <v>64738</v>
      </c>
      <c r="E14" s="13">
        <v>39433</v>
      </c>
      <c r="F14" s="13">
        <v>64590</v>
      </c>
      <c r="G14" s="13">
        <v>109117</v>
      </c>
      <c r="H14" s="13">
        <v>40622</v>
      </c>
      <c r="I14" s="13">
        <v>4884</v>
      </c>
      <c r="J14" s="13">
        <v>24052</v>
      </c>
      <c r="K14" s="11">
        <f t="shared" si="4"/>
        <v>452972</v>
      </c>
      <c r="L14" s="55"/>
    </row>
    <row r="15" spans="1:13" ht="17.25" customHeight="1">
      <c r="A15" s="14" t="s">
        <v>22</v>
      </c>
      <c r="B15" s="13">
        <v>13991</v>
      </c>
      <c r="C15" s="13">
        <v>18358</v>
      </c>
      <c r="D15" s="13">
        <v>18092</v>
      </c>
      <c r="E15" s="13">
        <v>10995</v>
      </c>
      <c r="F15" s="13">
        <v>17651</v>
      </c>
      <c r="G15" s="13">
        <v>22113</v>
      </c>
      <c r="H15" s="13">
        <v>10344</v>
      </c>
      <c r="I15" s="13">
        <v>1521</v>
      </c>
      <c r="J15" s="13">
        <v>7222</v>
      </c>
      <c r="K15" s="11">
        <f t="shared" si="4"/>
        <v>120287</v>
      </c>
    </row>
    <row r="16" spans="1:13" ht="17.25" customHeight="1">
      <c r="A16" s="16" t="s">
        <v>23</v>
      </c>
      <c r="B16" s="11">
        <f>+B17+B18+B19</f>
        <v>85533</v>
      </c>
      <c r="C16" s="11">
        <f t="shared" ref="C16:J16" si="5">+C17+C18+C19</f>
        <v>88570</v>
      </c>
      <c r="D16" s="11">
        <f t="shared" si="5"/>
        <v>113734</v>
      </c>
      <c r="E16" s="11">
        <f t="shared" si="5"/>
        <v>65368</v>
      </c>
      <c r="F16" s="11">
        <f t="shared" si="5"/>
        <v>132260</v>
      </c>
      <c r="G16" s="11">
        <f t="shared" si="5"/>
        <v>213173</v>
      </c>
      <c r="H16" s="11">
        <f t="shared" si="5"/>
        <v>59814</v>
      </c>
      <c r="I16" s="11">
        <f t="shared" si="5"/>
        <v>10953</v>
      </c>
      <c r="J16" s="11">
        <f t="shared" si="5"/>
        <v>40584</v>
      </c>
      <c r="K16" s="11">
        <f t="shared" si="4"/>
        <v>809989</v>
      </c>
    </row>
    <row r="17" spans="1:12" ht="17.25" customHeight="1">
      <c r="A17" s="12" t="s">
        <v>24</v>
      </c>
      <c r="B17" s="13">
        <v>42559</v>
      </c>
      <c r="C17" s="13">
        <v>48907</v>
      </c>
      <c r="D17" s="13">
        <v>62716</v>
      </c>
      <c r="E17" s="13">
        <v>36398</v>
      </c>
      <c r="F17" s="13">
        <v>68666</v>
      </c>
      <c r="G17" s="13">
        <v>102226</v>
      </c>
      <c r="H17" s="13">
        <v>31496</v>
      </c>
      <c r="I17" s="13">
        <v>6851</v>
      </c>
      <c r="J17" s="13">
        <v>21706</v>
      </c>
      <c r="K17" s="11">
        <f t="shared" si="4"/>
        <v>421525</v>
      </c>
      <c r="L17" s="55"/>
    </row>
    <row r="18" spans="1:12" ht="17.25" customHeight="1">
      <c r="A18" s="12" t="s">
        <v>25</v>
      </c>
      <c r="B18" s="13">
        <v>33797</v>
      </c>
      <c r="C18" s="13">
        <v>29793</v>
      </c>
      <c r="D18" s="13">
        <v>40003</v>
      </c>
      <c r="E18" s="13">
        <v>23025</v>
      </c>
      <c r="F18" s="13">
        <v>50490</v>
      </c>
      <c r="G18" s="13">
        <v>92952</v>
      </c>
      <c r="H18" s="13">
        <v>23003</v>
      </c>
      <c r="I18" s="13">
        <v>3169</v>
      </c>
      <c r="J18" s="13">
        <v>14509</v>
      </c>
      <c r="K18" s="11">
        <f t="shared" si="4"/>
        <v>310741</v>
      </c>
      <c r="L18" s="55"/>
    </row>
    <row r="19" spans="1:12" ht="17.25" customHeight="1">
      <c r="A19" s="12" t="s">
        <v>26</v>
      </c>
      <c r="B19" s="13">
        <v>9177</v>
      </c>
      <c r="C19" s="13">
        <v>9870</v>
      </c>
      <c r="D19" s="13">
        <v>11015</v>
      </c>
      <c r="E19" s="13">
        <v>5945</v>
      </c>
      <c r="F19" s="13">
        <v>13104</v>
      </c>
      <c r="G19" s="13">
        <v>17995</v>
      </c>
      <c r="H19" s="13">
        <v>5315</v>
      </c>
      <c r="I19" s="13">
        <v>933</v>
      </c>
      <c r="J19" s="13">
        <v>4369</v>
      </c>
      <c r="K19" s="11">
        <f t="shared" si="4"/>
        <v>77723</v>
      </c>
    </row>
    <row r="20" spans="1:12" ht="17.25" customHeight="1">
      <c r="A20" s="16" t="s">
        <v>27</v>
      </c>
      <c r="B20" s="13">
        <v>17082</v>
      </c>
      <c r="C20" s="13">
        <v>24332</v>
      </c>
      <c r="D20" s="13">
        <v>32894</v>
      </c>
      <c r="E20" s="13">
        <v>17257</v>
      </c>
      <c r="F20" s="13">
        <v>23262</v>
      </c>
      <c r="G20" s="13">
        <v>24807</v>
      </c>
      <c r="H20" s="13">
        <v>10375</v>
      </c>
      <c r="I20" s="13">
        <v>3940</v>
      </c>
      <c r="J20" s="13">
        <v>15476</v>
      </c>
      <c r="K20" s="11">
        <f t="shared" si="4"/>
        <v>169425</v>
      </c>
    </row>
    <row r="21" spans="1:12" ht="17.25" customHeight="1">
      <c r="A21" s="12" t="s">
        <v>28</v>
      </c>
      <c r="B21" s="13">
        <v>10932</v>
      </c>
      <c r="C21" s="13">
        <v>15572</v>
      </c>
      <c r="D21" s="13">
        <v>21052</v>
      </c>
      <c r="E21" s="13">
        <v>11044</v>
      </c>
      <c r="F21" s="13">
        <v>14888</v>
      </c>
      <c r="G21" s="13">
        <v>15876</v>
      </c>
      <c r="H21" s="13">
        <v>6640</v>
      </c>
      <c r="I21" s="13">
        <v>2522</v>
      </c>
      <c r="J21" s="13">
        <v>9905</v>
      </c>
      <c r="K21" s="11">
        <f t="shared" si="4"/>
        <v>108431</v>
      </c>
      <c r="L21" s="55"/>
    </row>
    <row r="22" spans="1:12" ht="17.25" customHeight="1">
      <c r="A22" s="12" t="s">
        <v>29</v>
      </c>
      <c r="B22" s="13">
        <v>6150</v>
      </c>
      <c r="C22" s="13">
        <v>8760</v>
      </c>
      <c r="D22" s="13">
        <v>11842</v>
      </c>
      <c r="E22" s="13">
        <v>6213</v>
      </c>
      <c r="F22" s="13">
        <v>8374</v>
      </c>
      <c r="G22" s="13">
        <v>8931</v>
      </c>
      <c r="H22" s="13">
        <v>3735</v>
      </c>
      <c r="I22" s="13">
        <v>1418</v>
      </c>
      <c r="J22" s="13">
        <v>5571</v>
      </c>
      <c r="K22" s="11">
        <f t="shared" si="4"/>
        <v>60994</v>
      </c>
      <c r="L22" s="55"/>
    </row>
    <row r="23" spans="1:12" ht="34.5" customHeight="1">
      <c r="A23" s="32" t="s">
        <v>33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11">
        <v>1068</v>
      </c>
      <c r="I23" s="11">
        <v>0</v>
      </c>
      <c r="J23" s="11">
        <v>0</v>
      </c>
      <c r="K23" s="11">
        <f t="shared" si="4"/>
        <v>1068</v>
      </c>
    </row>
    <row r="24" spans="1:12" ht="15.75" customHeight="1">
      <c r="A24" s="2"/>
      <c r="B24" s="18"/>
      <c r="C24" s="18"/>
      <c r="D24" s="18"/>
      <c r="E24" s="18"/>
      <c r="F24" s="18"/>
      <c r="G24" s="18"/>
      <c r="H24" s="18"/>
      <c r="I24" s="18"/>
      <c r="J24" s="18"/>
      <c r="K24" s="19"/>
    </row>
    <row r="25" spans="1:12" ht="17.25" customHeight="1">
      <c r="A25" s="2" t="s">
        <v>34</v>
      </c>
      <c r="B25" s="34">
        <f>SUM(B26:B29)</f>
        <v>2.2709000000000001</v>
      </c>
      <c r="C25" s="34">
        <f t="shared" ref="C25:J25" si="6">SUM(C26:C29)</f>
        <v>2.5901443</v>
      </c>
      <c r="D25" s="34">
        <f t="shared" si="6"/>
        <v>2.7275</v>
      </c>
      <c r="E25" s="34">
        <f t="shared" si="6"/>
        <v>2.3376999999999999</v>
      </c>
      <c r="F25" s="34">
        <f t="shared" si="6"/>
        <v>2.4076</v>
      </c>
      <c r="G25" s="34">
        <f t="shared" si="6"/>
        <v>2.0710999999999999</v>
      </c>
      <c r="H25" s="34">
        <f t="shared" si="6"/>
        <v>2.2637999999999998</v>
      </c>
      <c r="I25" s="34">
        <f t="shared" si="6"/>
        <v>3.4</v>
      </c>
      <c r="J25" s="34">
        <f t="shared" si="6"/>
        <v>2.4994999999999998</v>
      </c>
      <c r="K25" s="20">
        <v>0</v>
      </c>
    </row>
    <row r="26" spans="1:12" ht="17.25" customHeight="1">
      <c r="A26" s="16" t="s">
        <v>35</v>
      </c>
      <c r="B26" s="34">
        <v>2.2709000000000001</v>
      </c>
      <c r="C26" s="34">
        <v>2.5844</v>
      </c>
      <c r="D26" s="34">
        <v>2.7275</v>
      </c>
      <c r="E26" s="34">
        <v>2.3376999999999999</v>
      </c>
      <c r="F26" s="34">
        <v>2.4076</v>
      </c>
      <c r="G26" s="34">
        <v>2.0710999999999999</v>
      </c>
      <c r="H26" s="34">
        <v>2.2637999999999998</v>
      </c>
      <c r="I26" s="34">
        <v>3.4</v>
      </c>
      <c r="J26" s="34">
        <v>2.4994999999999998</v>
      </c>
      <c r="K26" s="20">
        <v>0</v>
      </c>
    </row>
    <row r="27" spans="1:12" ht="17.25" customHeight="1">
      <c r="A27" s="32" t="s">
        <v>36</v>
      </c>
      <c r="B27" s="33">
        <v>0</v>
      </c>
      <c r="C27" s="48">
        <v>5.7442999999999999E-3</v>
      </c>
      <c r="D27" s="33">
        <v>0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  <c r="J27" s="33">
        <v>0</v>
      </c>
      <c r="K27" s="20">
        <v>0</v>
      </c>
    </row>
    <row r="28" spans="1:12" ht="17.25" customHeight="1">
      <c r="A28" s="32" t="s">
        <v>37</v>
      </c>
      <c r="B28" s="33">
        <v>0</v>
      </c>
      <c r="C28" s="33">
        <v>0</v>
      </c>
      <c r="D28" s="33">
        <v>0</v>
      </c>
      <c r="E28" s="33">
        <v>0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20">
        <v>0</v>
      </c>
    </row>
    <row r="29" spans="1:12" ht="17.25" customHeight="1">
      <c r="A29" s="32" t="s">
        <v>38</v>
      </c>
      <c r="B29" s="33">
        <v>0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20">
        <v>0</v>
      </c>
    </row>
    <row r="30" spans="1:12" ht="13.5" customHeight="1">
      <c r="A30" s="35"/>
      <c r="B30" s="20"/>
      <c r="C30" s="20"/>
      <c r="D30" s="20"/>
      <c r="E30" s="20"/>
      <c r="F30" s="20"/>
      <c r="G30" s="20"/>
      <c r="H30" s="20"/>
      <c r="I30" s="33">
        <v>0</v>
      </c>
      <c r="J30" s="33">
        <v>0</v>
      </c>
      <c r="K30" s="20"/>
    </row>
    <row r="31" spans="1:12" ht="17.25" customHeight="1">
      <c r="A31" s="2" t="s">
        <v>86</v>
      </c>
      <c r="B31" s="20">
        <v>0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4">
        <v>24595.22</v>
      </c>
      <c r="I31" s="33">
        <v>0</v>
      </c>
      <c r="J31" s="33">
        <v>0</v>
      </c>
      <c r="K31" s="24">
        <f>SUM(B31:J31)</f>
        <v>24595.22</v>
      </c>
    </row>
    <row r="32" spans="1:12" ht="17.25" customHeight="1">
      <c r="A32" s="16" t="s">
        <v>39</v>
      </c>
      <c r="B32" s="20">
        <v>0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24">
        <v>45021.66</v>
      </c>
      <c r="I32" s="33">
        <v>0</v>
      </c>
      <c r="J32" s="33">
        <v>0</v>
      </c>
      <c r="K32" s="24">
        <f>SUM(B32:J32)</f>
        <v>45021.66</v>
      </c>
    </row>
    <row r="33" spans="1:11" ht="17.25" customHeight="1">
      <c r="A33" s="16" t="s">
        <v>40</v>
      </c>
      <c r="B33" s="11">
        <v>0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3">
        <v>18</v>
      </c>
      <c r="I33" s="33">
        <v>0</v>
      </c>
      <c r="J33" s="33">
        <v>0</v>
      </c>
      <c r="K33" s="13">
        <f>SUM(B33:J33)</f>
        <v>18</v>
      </c>
    </row>
    <row r="34" spans="1:11" ht="14.25" customHeight="1">
      <c r="A34" s="2"/>
      <c r="B34" s="20"/>
      <c r="C34" s="20"/>
      <c r="D34" s="20"/>
      <c r="E34" s="20"/>
      <c r="F34" s="20"/>
      <c r="G34" s="20"/>
      <c r="H34" s="20"/>
      <c r="I34" s="33">
        <v>0</v>
      </c>
      <c r="J34" s="33">
        <v>0</v>
      </c>
      <c r="K34" s="21"/>
    </row>
    <row r="35" spans="1:11" ht="17.25" customHeight="1">
      <c r="A35" s="2" t="s">
        <v>41</v>
      </c>
      <c r="B35" s="20">
        <v>0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f t="shared" ref="K35:K40" si="7">SUM(B35:J35)</f>
        <v>0</v>
      </c>
    </row>
    <row r="36" spans="1:11" ht="17.25" customHeight="1">
      <c r="A36" s="16" t="s">
        <v>42</v>
      </c>
      <c r="B36" s="20">
        <v>0</v>
      </c>
      <c r="C36" s="20">
        <v>0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f t="shared" si="7"/>
        <v>0</v>
      </c>
    </row>
    <row r="37" spans="1:11" ht="17.25" customHeight="1">
      <c r="A37" s="12" t="s">
        <v>43</v>
      </c>
      <c r="B37" s="20">
        <v>0</v>
      </c>
      <c r="C37" s="20">
        <v>0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f t="shared" si="7"/>
        <v>0</v>
      </c>
    </row>
    <row r="38" spans="1:11" ht="17.25" customHeight="1">
      <c r="A38" s="12" t="s">
        <v>44</v>
      </c>
      <c r="B38" s="20">
        <v>0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f t="shared" si="7"/>
        <v>0</v>
      </c>
    </row>
    <row r="39" spans="1:11" ht="17.25" customHeight="1">
      <c r="A39" s="16" t="s">
        <v>45</v>
      </c>
      <c r="B39" s="20">
        <v>0</v>
      </c>
      <c r="C39" s="20">
        <v>0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f t="shared" si="7"/>
        <v>0</v>
      </c>
    </row>
    <row r="40" spans="1:11" ht="17.25" customHeight="1">
      <c r="A40" s="12" t="s">
        <v>46</v>
      </c>
      <c r="B40" s="20">
        <v>0</v>
      </c>
      <c r="C40" s="20">
        <v>0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f t="shared" si="7"/>
        <v>0</v>
      </c>
    </row>
    <row r="41" spans="1:11" ht="17.25" customHeight="1">
      <c r="A41" s="12" t="s">
        <v>47</v>
      </c>
      <c r="B41" s="20">
        <v>0</v>
      </c>
      <c r="C41" s="20">
        <v>0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f>SUM(B41:J41)</f>
        <v>0</v>
      </c>
    </row>
    <row r="42" spans="1:11" ht="17.25" customHeight="1">
      <c r="A42" s="2"/>
      <c r="B42" s="20"/>
      <c r="C42" s="20"/>
      <c r="D42" s="20"/>
      <c r="E42" s="20"/>
      <c r="F42" s="20"/>
      <c r="G42" s="20"/>
      <c r="H42" s="20"/>
      <c r="I42" s="20"/>
      <c r="J42" s="20"/>
      <c r="K42" s="21"/>
    </row>
    <row r="43" spans="1:11" ht="17.25" customHeight="1">
      <c r="A43" s="22" t="s">
        <v>48</v>
      </c>
      <c r="B43" s="23">
        <f>+B44+B52</f>
        <v>559837.32000000007</v>
      </c>
      <c r="C43" s="23">
        <f t="shared" ref="C43:H43" si="8">+C44+C52</f>
        <v>745301.85</v>
      </c>
      <c r="D43" s="23">
        <f t="shared" si="8"/>
        <v>937636.2699999999</v>
      </c>
      <c r="E43" s="23">
        <f t="shared" si="8"/>
        <v>484612.78</v>
      </c>
      <c r="F43" s="23">
        <f t="shared" si="8"/>
        <v>813323.24</v>
      </c>
      <c r="G43" s="23">
        <f t="shared" si="8"/>
        <v>1048091.9199999999</v>
      </c>
      <c r="H43" s="23">
        <f t="shared" si="8"/>
        <v>447592.00999999995</v>
      </c>
      <c r="I43" s="23">
        <f>+I44+I52</f>
        <v>110204.2</v>
      </c>
      <c r="J43" s="23">
        <f>+J44+J52</f>
        <v>328351.98</v>
      </c>
      <c r="K43" s="23">
        <f>SUM(B43:J43)</f>
        <v>5474951.5700000003</v>
      </c>
    </row>
    <row r="44" spans="1:11" ht="17.25" customHeight="1">
      <c r="A44" s="16" t="s">
        <v>49</v>
      </c>
      <c r="B44" s="24">
        <f>SUM(B45:B51)</f>
        <v>544938.79</v>
      </c>
      <c r="C44" s="24">
        <f t="shared" ref="C44:H44" si="9">SUM(C45:C51)</f>
        <v>725486.47</v>
      </c>
      <c r="D44" s="24">
        <f t="shared" si="9"/>
        <v>917296.44</v>
      </c>
      <c r="E44" s="24">
        <f t="shared" si="9"/>
        <v>465337.89</v>
      </c>
      <c r="F44" s="24">
        <f t="shared" si="9"/>
        <v>795372.33</v>
      </c>
      <c r="G44" s="24">
        <f t="shared" si="9"/>
        <v>1022961.85</v>
      </c>
      <c r="H44" s="24">
        <f t="shared" si="9"/>
        <v>434331.69999999995</v>
      </c>
      <c r="I44" s="24">
        <f>SUM(I45:I51)</f>
        <v>110204.2</v>
      </c>
      <c r="J44" s="24">
        <f>SUM(J45:J51)</f>
        <v>317124.06</v>
      </c>
      <c r="K44" s="24">
        <f t="shared" ref="K44:K52" si="10">SUM(B44:J44)</f>
        <v>5333053.7300000004</v>
      </c>
    </row>
    <row r="45" spans="1:11" ht="17.25" customHeight="1">
      <c r="A45" s="36" t="s">
        <v>50</v>
      </c>
      <c r="B45" s="24">
        <f t="shared" ref="B45:H45" si="11">ROUND(B26*B7,2)</f>
        <v>544938.79</v>
      </c>
      <c r="C45" s="24">
        <f t="shared" si="11"/>
        <v>723877.52</v>
      </c>
      <c r="D45" s="24">
        <f t="shared" si="11"/>
        <v>917296.44</v>
      </c>
      <c r="E45" s="24">
        <f t="shared" si="11"/>
        <v>465337.89</v>
      </c>
      <c r="F45" s="24">
        <f t="shared" si="11"/>
        <v>795372.33</v>
      </c>
      <c r="G45" s="24">
        <f t="shared" si="11"/>
        <v>1022961.85</v>
      </c>
      <c r="H45" s="24">
        <f t="shared" si="11"/>
        <v>409736.48</v>
      </c>
      <c r="I45" s="24">
        <f>ROUND(I26*I7,2)</f>
        <v>110204.2</v>
      </c>
      <c r="J45" s="24">
        <f>ROUND(J26*J7,2)</f>
        <v>317124.06</v>
      </c>
      <c r="K45" s="24">
        <f t="shared" si="10"/>
        <v>5306849.5600000005</v>
      </c>
    </row>
    <row r="46" spans="1:11" ht="17.25" customHeight="1">
      <c r="A46" s="36" t="s">
        <v>51</v>
      </c>
      <c r="B46" s="20">
        <v>0</v>
      </c>
      <c r="C46" s="24">
        <f>ROUND(C27*C7,2)</f>
        <v>1608.95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4">
        <f t="shared" si="10"/>
        <v>1608.95</v>
      </c>
    </row>
    <row r="47" spans="1:11" ht="17.25" customHeight="1">
      <c r="A47" s="36" t="s">
        <v>52</v>
      </c>
      <c r="B47" s="20">
        <v>0</v>
      </c>
      <c r="C47" s="20">
        <v>0</v>
      </c>
      <c r="D47" s="20"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f t="shared" si="10"/>
        <v>0</v>
      </c>
    </row>
    <row r="48" spans="1:11" ht="17.25" customHeight="1">
      <c r="A48" s="36" t="s">
        <v>53</v>
      </c>
      <c r="B48" s="20">
        <v>0</v>
      </c>
      <c r="C48" s="20">
        <v>0</v>
      </c>
      <c r="D48" s="20">
        <v>0</v>
      </c>
      <c r="E48" s="20">
        <v>0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20">
        <f t="shared" si="10"/>
        <v>0</v>
      </c>
    </row>
    <row r="49" spans="1:11" ht="17.25" customHeight="1">
      <c r="A49" s="12" t="s">
        <v>54</v>
      </c>
      <c r="B49" s="20">
        <v>0</v>
      </c>
      <c r="C49" s="20">
        <v>0</v>
      </c>
      <c r="D49" s="20">
        <v>0</v>
      </c>
      <c r="E49" s="20">
        <v>0</v>
      </c>
      <c r="F49" s="20">
        <v>0</v>
      </c>
      <c r="G49" s="20">
        <v>0</v>
      </c>
      <c r="H49" s="24">
        <f>+H31</f>
        <v>24595.22</v>
      </c>
      <c r="I49" s="33">
        <f>+I31</f>
        <v>0</v>
      </c>
      <c r="J49" s="33">
        <f>+J31</f>
        <v>0</v>
      </c>
      <c r="K49" s="24">
        <f t="shared" si="10"/>
        <v>24595.22</v>
      </c>
    </row>
    <row r="50" spans="1:11" ht="17.25" customHeight="1">
      <c r="A50" s="12" t="s">
        <v>55</v>
      </c>
      <c r="B50" s="20">
        <v>0</v>
      </c>
      <c r="C50" s="20">
        <v>0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f t="shared" si="10"/>
        <v>0</v>
      </c>
    </row>
    <row r="51" spans="1:11" ht="17.25" customHeight="1">
      <c r="A51" s="12" t="s">
        <v>56</v>
      </c>
      <c r="B51" s="20">
        <v>0</v>
      </c>
      <c r="C51" s="20">
        <v>0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f t="shared" si="10"/>
        <v>0</v>
      </c>
    </row>
    <row r="52" spans="1:11" ht="17.25" customHeight="1">
      <c r="A52" s="16" t="s">
        <v>57</v>
      </c>
      <c r="B52" s="38">
        <v>14898.53</v>
      </c>
      <c r="C52" s="38">
        <v>19815.38</v>
      </c>
      <c r="D52" s="38">
        <v>20339.830000000002</v>
      </c>
      <c r="E52" s="38">
        <v>19274.89</v>
      </c>
      <c r="F52" s="38">
        <v>17950.91</v>
      </c>
      <c r="G52" s="38">
        <v>25130.07</v>
      </c>
      <c r="H52" s="38">
        <v>13260.31</v>
      </c>
      <c r="I52" s="20">
        <v>0</v>
      </c>
      <c r="J52" s="38">
        <v>11227.92</v>
      </c>
      <c r="K52" s="38">
        <f t="shared" si="10"/>
        <v>141897.84000000003</v>
      </c>
    </row>
    <row r="53" spans="1:11" ht="17.25" customHeight="1">
      <c r="A53" s="16"/>
      <c r="B53" s="38"/>
      <c r="C53" s="38"/>
      <c r="D53" s="38"/>
      <c r="E53" s="38"/>
      <c r="F53" s="38"/>
      <c r="G53" s="38"/>
      <c r="H53" s="38"/>
      <c r="I53" s="38"/>
      <c r="J53" s="38"/>
      <c r="K53" s="38"/>
    </row>
    <row r="54" spans="1:11" ht="17.25" customHeight="1">
      <c r="A54" s="51"/>
      <c r="B54" s="52"/>
      <c r="C54" s="52"/>
      <c r="D54" s="52"/>
      <c r="E54" s="52"/>
      <c r="F54" s="52"/>
      <c r="G54" s="52"/>
      <c r="H54" s="52"/>
      <c r="I54" s="52"/>
      <c r="J54" s="52"/>
      <c r="K54" s="52"/>
    </row>
    <row r="55" spans="1:11" ht="17.25" customHeight="1">
      <c r="A55" s="16"/>
      <c r="B55" s="20"/>
      <c r="C55" s="20"/>
      <c r="D55" s="20"/>
      <c r="E55" s="20"/>
      <c r="F55" s="20"/>
      <c r="G55" s="20"/>
      <c r="H55" s="20"/>
      <c r="I55" s="20"/>
      <c r="J55" s="20"/>
      <c r="K55" s="20"/>
    </row>
    <row r="56" spans="1:11" ht="18.75" customHeight="1">
      <c r="A56" s="2" t="s">
        <v>58</v>
      </c>
      <c r="B56" s="37">
        <f t="shared" ref="B56:J56" si="12">+B57+B64+B88+B89</f>
        <v>-80286</v>
      </c>
      <c r="C56" s="37">
        <f t="shared" si="12"/>
        <v>-102439.91</v>
      </c>
      <c r="D56" s="37">
        <f t="shared" si="12"/>
        <v>-110518.94</v>
      </c>
      <c r="E56" s="37">
        <f t="shared" si="12"/>
        <v>-69184.3</v>
      </c>
      <c r="F56" s="37">
        <f t="shared" si="12"/>
        <v>-88527.33</v>
      </c>
      <c r="G56" s="37">
        <f t="shared" si="12"/>
        <v>-94799.61</v>
      </c>
      <c r="H56" s="37">
        <f t="shared" si="12"/>
        <v>-69582</v>
      </c>
      <c r="I56" s="37">
        <f t="shared" si="12"/>
        <v>-14923.5</v>
      </c>
      <c r="J56" s="37">
        <f t="shared" si="12"/>
        <v>-36438</v>
      </c>
      <c r="K56" s="37">
        <f>SUM(B56:J56)</f>
        <v>-666699.59</v>
      </c>
    </row>
    <row r="57" spans="1:11" ht="18.75" customHeight="1">
      <c r="A57" s="16" t="s">
        <v>84</v>
      </c>
      <c r="B57" s="37">
        <f t="shared" ref="B57:J57" si="13">B58+B59+B60+B61+B62+B63</f>
        <v>-80286</v>
      </c>
      <c r="C57" s="37">
        <f t="shared" si="13"/>
        <v>-102237</v>
      </c>
      <c r="D57" s="37">
        <f t="shared" si="13"/>
        <v>-109392</v>
      </c>
      <c r="E57" s="37">
        <f t="shared" si="13"/>
        <v>-67701</v>
      </c>
      <c r="F57" s="37">
        <f t="shared" si="13"/>
        <v>-88134</v>
      </c>
      <c r="G57" s="37">
        <f t="shared" si="13"/>
        <v>-94776</v>
      </c>
      <c r="H57" s="37">
        <f t="shared" si="13"/>
        <v>-69582</v>
      </c>
      <c r="I57" s="37">
        <f t="shared" si="13"/>
        <v>-13074</v>
      </c>
      <c r="J57" s="37">
        <f t="shared" si="13"/>
        <v>-36438</v>
      </c>
      <c r="K57" s="37">
        <f t="shared" ref="K57:K90" si="14">SUM(B57:J57)</f>
        <v>-661620</v>
      </c>
    </row>
    <row r="58" spans="1:11" ht="18.75" customHeight="1">
      <c r="A58" s="12" t="s">
        <v>85</v>
      </c>
      <c r="B58" s="37">
        <f>-ROUND(B9*$D$3,2)</f>
        <v>-80286</v>
      </c>
      <c r="C58" s="37">
        <f t="shared" ref="C58:J58" si="15">-ROUND(C9*$D$3,2)</f>
        <v>-102237</v>
      </c>
      <c r="D58" s="37">
        <f t="shared" si="15"/>
        <v>-109392</v>
      </c>
      <c r="E58" s="37">
        <f t="shared" si="15"/>
        <v>-67701</v>
      </c>
      <c r="F58" s="37">
        <f t="shared" si="15"/>
        <v>-88134</v>
      </c>
      <c r="G58" s="37">
        <f t="shared" si="15"/>
        <v>-94776</v>
      </c>
      <c r="H58" s="37">
        <f t="shared" si="15"/>
        <v>-69582</v>
      </c>
      <c r="I58" s="37">
        <f t="shared" si="15"/>
        <v>-13074</v>
      </c>
      <c r="J58" s="37">
        <f t="shared" si="15"/>
        <v>-36438</v>
      </c>
      <c r="K58" s="37">
        <f t="shared" si="14"/>
        <v>-661620</v>
      </c>
    </row>
    <row r="59" spans="1:11" ht="18.75" customHeight="1">
      <c r="A59" s="12" t="s">
        <v>59</v>
      </c>
      <c r="B59" s="20">
        <v>0</v>
      </c>
      <c r="C59" s="20">
        <v>0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f t="shared" si="14"/>
        <v>0</v>
      </c>
    </row>
    <row r="60" spans="1:11" ht="18.75" customHeight="1">
      <c r="A60" s="12" t="s">
        <v>60</v>
      </c>
      <c r="B60" s="20">
        <v>0</v>
      </c>
      <c r="C60" s="20">
        <v>0</v>
      </c>
      <c r="D60" s="20">
        <v>0</v>
      </c>
      <c r="E60" s="20">
        <v>0</v>
      </c>
      <c r="F60" s="20">
        <v>0</v>
      </c>
      <c r="G60" s="20">
        <v>0</v>
      </c>
      <c r="H60" s="20">
        <v>0</v>
      </c>
      <c r="I60" s="20">
        <v>0</v>
      </c>
      <c r="J60" s="20">
        <v>0</v>
      </c>
      <c r="K60" s="20">
        <v>0</v>
      </c>
    </row>
    <row r="61" spans="1:11" ht="18.75" customHeight="1">
      <c r="A61" s="12" t="s">
        <v>61</v>
      </c>
      <c r="B61" s="20">
        <v>0</v>
      </c>
      <c r="C61" s="20">
        <v>0</v>
      </c>
      <c r="D61" s="20">
        <v>0</v>
      </c>
      <c r="E61" s="20">
        <v>0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  <c r="K61" s="20">
        <v>0</v>
      </c>
    </row>
    <row r="62" spans="1:11" ht="18.75" customHeight="1">
      <c r="A62" s="12" t="s">
        <v>62</v>
      </c>
      <c r="B62" s="20">
        <v>0</v>
      </c>
      <c r="C62" s="20">
        <v>0</v>
      </c>
      <c r="D62" s="20">
        <v>0</v>
      </c>
      <c r="E62" s="20">
        <v>0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</row>
    <row r="63" spans="1:11" ht="18.75" customHeight="1">
      <c r="A63" s="12" t="s">
        <v>63</v>
      </c>
      <c r="B63" s="20">
        <v>0</v>
      </c>
      <c r="C63" s="20">
        <v>0</v>
      </c>
      <c r="D63" s="20">
        <v>0</v>
      </c>
      <c r="E63" s="20">
        <v>0</v>
      </c>
      <c r="F63" s="20">
        <v>0</v>
      </c>
      <c r="G63" s="20">
        <v>0</v>
      </c>
      <c r="H63" s="20">
        <v>0</v>
      </c>
      <c r="I63" s="20">
        <v>0</v>
      </c>
      <c r="J63" s="20">
        <v>0</v>
      </c>
      <c r="K63" s="20">
        <v>0</v>
      </c>
    </row>
    <row r="64" spans="1:11" ht="18.75" customHeight="1">
      <c r="A64" s="12" t="s">
        <v>89</v>
      </c>
      <c r="B64" s="20">
        <v>0</v>
      </c>
      <c r="C64" s="49">
        <f t="shared" ref="C64:H64" si="16">SUM(C65:C86)</f>
        <v>-202.91</v>
      </c>
      <c r="D64" s="49">
        <f t="shared" si="16"/>
        <v>-1126.9399999999998</v>
      </c>
      <c r="E64" s="49">
        <f t="shared" si="16"/>
        <v>-1483.3</v>
      </c>
      <c r="F64" s="49">
        <f t="shared" si="16"/>
        <v>-393.33</v>
      </c>
      <c r="G64" s="49">
        <f t="shared" si="16"/>
        <v>-23.61</v>
      </c>
      <c r="H64" s="20">
        <f t="shared" si="16"/>
        <v>0</v>
      </c>
      <c r="I64" s="49">
        <v>-1849.5</v>
      </c>
      <c r="J64" s="20">
        <v>0</v>
      </c>
      <c r="K64" s="37">
        <f t="shared" si="14"/>
        <v>-5079.59</v>
      </c>
    </row>
    <row r="65" spans="1:11" ht="18.75" customHeight="1">
      <c r="A65" s="12" t="s">
        <v>64</v>
      </c>
      <c r="B65" s="20">
        <v>0</v>
      </c>
      <c r="C65" s="20">
        <v>0</v>
      </c>
      <c r="D65" s="20">
        <v>0</v>
      </c>
      <c r="E65" s="37">
        <v>-1483.3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37">
        <f t="shared" si="14"/>
        <v>-1483.3</v>
      </c>
    </row>
    <row r="66" spans="1:11" ht="18.75" customHeight="1">
      <c r="A66" s="12" t="s">
        <v>65</v>
      </c>
      <c r="B66" s="20">
        <v>0</v>
      </c>
      <c r="C66" s="37">
        <v>-202.91</v>
      </c>
      <c r="D66" s="37">
        <v>-23.61</v>
      </c>
      <c r="E66" s="20">
        <v>0</v>
      </c>
      <c r="F66" s="20">
        <v>0</v>
      </c>
      <c r="G66" s="37">
        <v>-23.61</v>
      </c>
      <c r="H66" s="20">
        <v>0</v>
      </c>
      <c r="I66" s="20">
        <v>0</v>
      </c>
      <c r="J66" s="20">
        <v>0</v>
      </c>
      <c r="K66" s="37">
        <f t="shared" si="14"/>
        <v>-250.13</v>
      </c>
    </row>
    <row r="67" spans="1:11" ht="18.75" customHeight="1">
      <c r="A67" s="12" t="s">
        <v>66</v>
      </c>
      <c r="B67" s="20">
        <v>0</v>
      </c>
      <c r="C67" s="20">
        <v>0</v>
      </c>
      <c r="D67" s="37">
        <v>-1103.33</v>
      </c>
      <c r="E67" s="20">
        <v>0</v>
      </c>
      <c r="F67" s="37">
        <v>-393.33</v>
      </c>
      <c r="G67" s="20">
        <v>0</v>
      </c>
      <c r="H67" s="20">
        <v>0</v>
      </c>
      <c r="I67" s="37">
        <v>-1849.5</v>
      </c>
      <c r="J67" s="20">
        <v>0</v>
      </c>
      <c r="K67" s="37">
        <f t="shared" si="14"/>
        <v>-3346.16</v>
      </c>
    </row>
    <row r="68" spans="1:11" ht="18.75" customHeight="1">
      <c r="A68" s="12" t="s">
        <v>67</v>
      </c>
      <c r="B68" s="20">
        <v>0</v>
      </c>
      <c r="C68" s="20">
        <v>0</v>
      </c>
      <c r="D68" s="20">
        <v>0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</row>
    <row r="69" spans="1:11" ht="18.75" customHeight="1">
      <c r="A69" s="36" t="s">
        <v>68</v>
      </c>
      <c r="B69" s="20">
        <v>0</v>
      </c>
      <c r="C69" s="20">
        <v>0</v>
      </c>
      <c r="D69" s="20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</row>
    <row r="70" spans="1:11" ht="18.75" customHeight="1">
      <c r="A70" s="12" t="s">
        <v>69</v>
      </c>
      <c r="B70" s="20">
        <v>0</v>
      </c>
      <c r="C70" s="20">
        <v>0</v>
      </c>
      <c r="D70" s="20">
        <v>0</v>
      </c>
      <c r="E70" s="20">
        <v>0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  <c r="K70" s="20">
        <v>0</v>
      </c>
    </row>
    <row r="71" spans="1:11" ht="18.75" customHeight="1">
      <c r="A71" s="12" t="s">
        <v>70</v>
      </c>
      <c r="B71" s="20">
        <v>0</v>
      </c>
      <c r="C71" s="20">
        <v>0</v>
      </c>
      <c r="D71" s="20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</row>
    <row r="72" spans="1:11" ht="18.75" customHeight="1">
      <c r="A72" s="12" t="s">
        <v>71</v>
      </c>
      <c r="B72" s="20">
        <v>0</v>
      </c>
      <c r="C72" s="20">
        <v>0</v>
      </c>
      <c r="D72" s="20">
        <v>0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  <c r="K72" s="20">
        <v>0</v>
      </c>
    </row>
    <row r="73" spans="1:11" ht="18.75" customHeight="1">
      <c r="A73" s="12" t="s">
        <v>72</v>
      </c>
      <c r="B73" s="20">
        <v>0</v>
      </c>
      <c r="C73" s="20">
        <v>0</v>
      </c>
      <c r="D73" s="20">
        <v>0</v>
      </c>
      <c r="E73" s="20">
        <v>0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  <c r="K73" s="33">
        <f t="shared" si="14"/>
        <v>0</v>
      </c>
    </row>
    <row r="74" spans="1:11" ht="18.75" customHeight="1">
      <c r="A74" s="12" t="s">
        <v>73</v>
      </c>
      <c r="B74" s="20">
        <v>0</v>
      </c>
      <c r="C74" s="20">
        <v>0</v>
      </c>
      <c r="D74" s="20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33">
        <f t="shared" si="14"/>
        <v>0</v>
      </c>
    </row>
    <row r="75" spans="1:11" ht="18.75" customHeight="1">
      <c r="A75" s="12" t="s">
        <v>74</v>
      </c>
      <c r="B75" s="20">
        <v>0</v>
      </c>
      <c r="C75" s="20">
        <v>0</v>
      </c>
      <c r="D75" s="20">
        <v>0</v>
      </c>
      <c r="E75" s="20">
        <v>0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  <c r="K75" s="33">
        <f t="shared" si="14"/>
        <v>0</v>
      </c>
    </row>
    <row r="76" spans="1:11" ht="18.75" customHeight="1">
      <c r="A76" s="12" t="s">
        <v>75</v>
      </c>
      <c r="B76" s="20">
        <v>0</v>
      </c>
      <c r="C76" s="20">
        <v>0</v>
      </c>
      <c r="D76" s="20">
        <v>0</v>
      </c>
      <c r="E76" s="20">
        <v>0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  <c r="K76" s="33">
        <f t="shared" si="14"/>
        <v>0</v>
      </c>
    </row>
    <row r="77" spans="1:11" ht="18.75" customHeight="1">
      <c r="A77" s="12" t="s">
        <v>76</v>
      </c>
      <c r="B77" s="20">
        <v>0</v>
      </c>
      <c r="C77" s="20">
        <v>0</v>
      </c>
      <c r="D77" s="20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33">
        <f t="shared" si="14"/>
        <v>0</v>
      </c>
    </row>
    <row r="78" spans="1:11" ht="18.75" customHeight="1">
      <c r="A78" s="12" t="s">
        <v>77</v>
      </c>
      <c r="B78" s="20">
        <v>0</v>
      </c>
      <c r="C78" s="20">
        <v>0</v>
      </c>
      <c r="D78" s="20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33">
        <f t="shared" si="14"/>
        <v>0</v>
      </c>
    </row>
    <row r="79" spans="1:11" ht="18.75" customHeight="1">
      <c r="A79" s="12" t="s">
        <v>78</v>
      </c>
      <c r="B79" s="20">
        <v>0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33">
        <f t="shared" si="14"/>
        <v>0</v>
      </c>
    </row>
    <row r="80" spans="1:11" ht="18.75" customHeight="1">
      <c r="A80" s="12" t="s">
        <v>87</v>
      </c>
      <c r="B80" s="20">
        <v>0</v>
      </c>
      <c r="C80" s="20">
        <v>0</v>
      </c>
      <c r="D80" s="20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33">
        <f t="shared" si="14"/>
        <v>0</v>
      </c>
    </row>
    <row r="81" spans="1:12" ht="18.75" customHeight="1">
      <c r="A81" s="12" t="s">
        <v>90</v>
      </c>
      <c r="B81" s="20">
        <v>0</v>
      </c>
      <c r="C81" s="20">
        <v>0</v>
      </c>
      <c r="D81" s="20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33">
        <f t="shared" si="14"/>
        <v>0</v>
      </c>
    </row>
    <row r="82" spans="1:12" ht="18.75" customHeight="1">
      <c r="A82" s="12" t="s">
        <v>91</v>
      </c>
      <c r="B82" s="20">
        <v>0</v>
      </c>
      <c r="C82" s="20">
        <v>0</v>
      </c>
      <c r="D82" s="20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33">
        <f t="shared" si="14"/>
        <v>0</v>
      </c>
    </row>
    <row r="83" spans="1:12" ht="18.75" customHeight="1">
      <c r="A83" s="12" t="s">
        <v>98</v>
      </c>
      <c r="B83" s="20">
        <v>0</v>
      </c>
      <c r="C83" s="20">
        <v>0</v>
      </c>
      <c r="D83" s="20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33">
        <f t="shared" si="14"/>
        <v>0</v>
      </c>
    </row>
    <row r="84" spans="1:12" ht="18.75" customHeight="1">
      <c r="A84" s="12" t="s">
        <v>99</v>
      </c>
      <c r="B84" s="20">
        <v>0</v>
      </c>
      <c r="C84" s="20">
        <v>0</v>
      </c>
      <c r="D84" s="20">
        <v>0</v>
      </c>
      <c r="E84" s="20">
        <v>0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  <c r="K84" s="33">
        <f t="shared" si="14"/>
        <v>0</v>
      </c>
    </row>
    <row r="85" spans="1:12" ht="18.75" customHeight="1">
      <c r="A85" s="12" t="s">
        <v>100</v>
      </c>
      <c r="B85" s="20">
        <v>0</v>
      </c>
      <c r="C85" s="20">
        <v>0</v>
      </c>
      <c r="D85" s="20">
        <v>0</v>
      </c>
      <c r="E85" s="20">
        <v>0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  <c r="K85" s="33">
        <f t="shared" si="14"/>
        <v>0</v>
      </c>
    </row>
    <row r="86" spans="1:12" ht="18.75" customHeight="1">
      <c r="A86" s="12" t="s">
        <v>102</v>
      </c>
      <c r="B86" s="20">
        <v>0</v>
      </c>
      <c r="C86" s="37">
        <v>0</v>
      </c>
      <c r="D86" s="20">
        <v>0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33">
        <f t="shared" si="14"/>
        <v>0</v>
      </c>
    </row>
    <row r="87" spans="1:12" ht="18.75" customHeight="1">
      <c r="A87" s="12" t="s">
        <v>103</v>
      </c>
      <c r="B87" s="20">
        <v>0</v>
      </c>
      <c r="C87" s="37">
        <v>0</v>
      </c>
      <c r="D87" s="20">
        <v>0</v>
      </c>
      <c r="E87" s="20">
        <v>0</v>
      </c>
      <c r="F87" s="20">
        <v>0</v>
      </c>
      <c r="G87" s="20">
        <v>0</v>
      </c>
      <c r="H87" s="20">
        <v>0</v>
      </c>
      <c r="I87" s="20">
        <v>0</v>
      </c>
      <c r="J87" s="20">
        <v>0</v>
      </c>
      <c r="K87" s="33">
        <f t="shared" si="14"/>
        <v>0</v>
      </c>
    </row>
    <row r="88" spans="1:12" ht="18.75" customHeight="1">
      <c r="A88" s="16" t="s">
        <v>101</v>
      </c>
      <c r="B88" s="20">
        <v>0</v>
      </c>
      <c r="C88" s="20">
        <v>0</v>
      </c>
      <c r="D88" s="20">
        <v>0</v>
      </c>
      <c r="E88" s="20">
        <v>0</v>
      </c>
      <c r="F88" s="20">
        <v>0</v>
      </c>
      <c r="G88" s="20">
        <v>0</v>
      </c>
      <c r="H88" s="20">
        <v>0</v>
      </c>
      <c r="I88" s="20">
        <v>0</v>
      </c>
      <c r="J88" s="20">
        <v>0</v>
      </c>
      <c r="K88" s="33">
        <f t="shared" si="14"/>
        <v>0</v>
      </c>
    </row>
    <row r="89" spans="1:12" ht="18.75" customHeight="1">
      <c r="A89" s="16" t="s">
        <v>97</v>
      </c>
      <c r="B89" s="20">
        <v>0</v>
      </c>
      <c r="C89" s="20">
        <v>0</v>
      </c>
      <c r="D89" s="20">
        <v>0</v>
      </c>
      <c r="E89" s="20">
        <v>0</v>
      </c>
      <c r="F89" s="20">
        <v>0</v>
      </c>
      <c r="G89" s="20">
        <v>0</v>
      </c>
      <c r="H89" s="20">
        <v>0</v>
      </c>
      <c r="I89" s="20">
        <v>0</v>
      </c>
      <c r="J89" s="20">
        <v>0</v>
      </c>
      <c r="K89" s="33">
        <f t="shared" si="14"/>
        <v>0</v>
      </c>
    </row>
    <row r="90" spans="1:12" ht="18.75" customHeight="1">
      <c r="A90" s="16"/>
      <c r="B90" s="21">
        <v>0</v>
      </c>
      <c r="C90" s="21">
        <v>0</v>
      </c>
      <c r="D90" s="21">
        <v>0</v>
      </c>
      <c r="E90" s="21">
        <v>0</v>
      </c>
      <c r="F90" s="21">
        <v>0</v>
      </c>
      <c r="G90" s="21">
        <v>0</v>
      </c>
      <c r="H90" s="21">
        <v>0</v>
      </c>
      <c r="I90" s="21"/>
      <c r="J90" s="21"/>
      <c r="K90" s="33">
        <f t="shared" si="14"/>
        <v>0</v>
      </c>
    </row>
    <row r="91" spans="1:12" ht="18.75" customHeight="1">
      <c r="A91" s="16" t="s">
        <v>93</v>
      </c>
      <c r="B91" s="25">
        <f t="shared" ref="B91:H91" si="17">+B92+B93</f>
        <v>479551.32000000007</v>
      </c>
      <c r="C91" s="25">
        <f t="shared" si="17"/>
        <v>642861.93999999994</v>
      </c>
      <c r="D91" s="25">
        <f t="shared" si="17"/>
        <v>827117.33</v>
      </c>
      <c r="E91" s="25">
        <f t="shared" si="17"/>
        <v>415428.48000000004</v>
      </c>
      <c r="F91" s="25">
        <f t="shared" si="17"/>
        <v>724795.91</v>
      </c>
      <c r="G91" s="25">
        <f t="shared" si="17"/>
        <v>953292.30999999994</v>
      </c>
      <c r="H91" s="25">
        <f t="shared" si="17"/>
        <v>378010.00999999995</v>
      </c>
      <c r="I91" s="25">
        <f>+I92+I93</f>
        <v>95280.7</v>
      </c>
      <c r="J91" s="25">
        <f>+J92+J93</f>
        <v>291913.98</v>
      </c>
      <c r="K91" s="50">
        <f>SUM(B91:J91)</f>
        <v>4808251.9800000004</v>
      </c>
      <c r="L91" s="57"/>
    </row>
    <row r="92" spans="1:12" ht="18.75" customHeight="1">
      <c r="A92" s="16" t="s">
        <v>92</v>
      </c>
      <c r="B92" s="25">
        <f t="shared" ref="B92:H92" si="18">+B44+B57+B64+B88</f>
        <v>464652.79000000004</v>
      </c>
      <c r="C92" s="25">
        <f t="shared" si="18"/>
        <v>623046.55999999994</v>
      </c>
      <c r="D92" s="25">
        <f t="shared" si="18"/>
        <v>806777.5</v>
      </c>
      <c r="E92" s="25">
        <f t="shared" si="18"/>
        <v>396153.59</v>
      </c>
      <c r="F92" s="25">
        <f t="shared" si="18"/>
        <v>706845</v>
      </c>
      <c r="G92" s="25">
        <f t="shared" si="18"/>
        <v>928162.24</v>
      </c>
      <c r="H92" s="25">
        <f t="shared" si="18"/>
        <v>364749.69999999995</v>
      </c>
      <c r="I92" s="25">
        <f>+I44+I57+I64+I88</f>
        <v>95280.7</v>
      </c>
      <c r="J92" s="25">
        <f>+J44+J57+J64+J88</f>
        <v>280686.06</v>
      </c>
      <c r="K92" s="50">
        <f>SUM(B92:J92)</f>
        <v>4666354.1399999997</v>
      </c>
      <c r="L92" s="57"/>
    </row>
    <row r="93" spans="1:12" ht="18.75" customHeight="1">
      <c r="A93" s="16" t="s">
        <v>96</v>
      </c>
      <c r="B93" s="25">
        <f t="shared" ref="B93:H93" si="19">IF(+B52+B89+B94&lt;0,0,(B52+B89+B94))</f>
        <v>14898.53</v>
      </c>
      <c r="C93" s="25">
        <f t="shared" si="19"/>
        <v>19815.38</v>
      </c>
      <c r="D93" s="25">
        <f t="shared" si="19"/>
        <v>20339.830000000002</v>
      </c>
      <c r="E93" s="25">
        <f t="shared" si="19"/>
        <v>19274.89</v>
      </c>
      <c r="F93" s="25">
        <f t="shared" si="19"/>
        <v>17950.91</v>
      </c>
      <c r="G93" s="25">
        <f t="shared" si="19"/>
        <v>25130.07</v>
      </c>
      <c r="H93" s="25">
        <f t="shared" si="19"/>
        <v>13260.31</v>
      </c>
      <c r="I93" s="20">
        <f>IF(+I52+I89+I94&lt;0,0,(I52+I89+I94))</f>
        <v>0</v>
      </c>
      <c r="J93" s="25">
        <f>IF(+J52+J89+J94&lt;0,0,(J52+J89+J94))</f>
        <v>11227.92</v>
      </c>
      <c r="K93" s="50">
        <f>SUM(B93:J93)</f>
        <v>141897.84000000003</v>
      </c>
      <c r="L93" s="57"/>
    </row>
    <row r="94" spans="1:12" ht="18" customHeight="1">
      <c r="A94" s="16" t="s">
        <v>94</v>
      </c>
      <c r="B94" s="20">
        <v>0</v>
      </c>
      <c r="C94" s="20">
        <v>0</v>
      </c>
      <c r="D94" s="20">
        <v>0</v>
      </c>
      <c r="E94" s="20">
        <v>0</v>
      </c>
      <c r="F94" s="20">
        <v>0</v>
      </c>
      <c r="G94" s="20">
        <v>0</v>
      </c>
      <c r="H94" s="20">
        <v>0</v>
      </c>
      <c r="I94" s="20">
        <v>0</v>
      </c>
      <c r="J94" s="20">
        <v>0</v>
      </c>
      <c r="K94" s="21">
        <f>SUM(B94:J94)</f>
        <v>0</v>
      </c>
    </row>
    <row r="95" spans="1:12" ht="18.75" customHeight="1">
      <c r="A95" s="16" t="s">
        <v>95</v>
      </c>
      <c r="B95" s="20">
        <v>0</v>
      </c>
      <c r="C95" s="20">
        <v>0</v>
      </c>
      <c r="D95" s="20">
        <v>0</v>
      </c>
      <c r="E95" s="20">
        <v>0</v>
      </c>
      <c r="F95" s="20">
        <v>0</v>
      </c>
      <c r="G95" s="20">
        <v>0</v>
      </c>
      <c r="H95" s="20">
        <v>0</v>
      </c>
      <c r="I95" s="20">
        <v>0</v>
      </c>
      <c r="J95" s="20">
        <v>0</v>
      </c>
      <c r="K95" s="20">
        <v>0</v>
      </c>
    </row>
    <row r="96" spans="1:12" ht="18.75" customHeight="1">
      <c r="A96" s="2"/>
      <c r="B96" s="21">
        <v>0</v>
      </c>
      <c r="C96" s="21">
        <v>0</v>
      </c>
      <c r="D96" s="21">
        <v>0</v>
      </c>
      <c r="E96" s="21">
        <v>0</v>
      </c>
      <c r="F96" s="21">
        <v>0</v>
      </c>
      <c r="G96" s="21">
        <v>0</v>
      </c>
      <c r="H96" s="21">
        <v>0</v>
      </c>
      <c r="I96" s="21"/>
      <c r="J96" s="21"/>
      <c r="K96" s="21"/>
    </row>
    <row r="97" spans="1:11" ht="18.75" customHeight="1">
      <c r="A97" s="39"/>
      <c r="B97" s="39"/>
      <c r="C97" s="39"/>
      <c r="D97" s="39"/>
      <c r="E97" s="39"/>
      <c r="F97" s="39"/>
      <c r="G97" s="39"/>
      <c r="H97" s="39"/>
      <c r="I97" s="39"/>
      <c r="J97" s="39"/>
      <c r="K97" s="58"/>
    </row>
    <row r="98" spans="1:11" ht="18.75" customHeight="1">
      <c r="A98" s="8"/>
      <c r="B98" s="47">
        <v>0</v>
      </c>
      <c r="C98" s="47">
        <v>0</v>
      </c>
      <c r="D98" s="47">
        <v>0</v>
      </c>
      <c r="E98" s="47">
        <v>0</v>
      </c>
      <c r="F98" s="47">
        <v>0</v>
      </c>
      <c r="G98" s="47">
        <v>0</v>
      </c>
      <c r="H98" s="47">
        <v>0</v>
      </c>
      <c r="I98" s="47"/>
      <c r="J98" s="47"/>
      <c r="K98" s="47"/>
    </row>
    <row r="99" spans="1:11" ht="18.75" customHeight="1">
      <c r="A99" s="26" t="s">
        <v>79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43">
        <f>SUM(K100:K117)</f>
        <v>4808251.9700000007</v>
      </c>
    </row>
    <row r="100" spans="1:11" ht="18.75" customHeight="1">
      <c r="A100" s="27" t="s">
        <v>80</v>
      </c>
      <c r="B100" s="28">
        <v>61959.8</v>
      </c>
      <c r="C100" s="42">
        <v>0</v>
      </c>
      <c r="D100" s="42">
        <v>0</v>
      </c>
      <c r="E100" s="42">
        <v>0</v>
      </c>
      <c r="F100" s="42">
        <v>0</v>
      </c>
      <c r="G100" s="42">
        <v>0</v>
      </c>
      <c r="H100" s="42">
        <v>0</v>
      </c>
      <c r="I100" s="42">
        <v>0</v>
      </c>
      <c r="J100" s="42">
        <v>0</v>
      </c>
      <c r="K100" s="43">
        <f>SUM(B100:J100)</f>
        <v>61959.8</v>
      </c>
    </row>
    <row r="101" spans="1:11" ht="18.75" customHeight="1">
      <c r="A101" s="27" t="s">
        <v>81</v>
      </c>
      <c r="B101" s="28">
        <v>417591.52</v>
      </c>
      <c r="C101" s="42">
        <v>0</v>
      </c>
      <c r="D101" s="42">
        <v>0</v>
      </c>
      <c r="E101" s="42">
        <v>0</v>
      </c>
      <c r="F101" s="42">
        <v>0</v>
      </c>
      <c r="G101" s="42">
        <v>0</v>
      </c>
      <c r="H101" s="42">
        <v>0</v>
      </c>
      <c r="I101" s="42">
        <v>0</v>
      </c>
      <c r="J101" s="42">
        <v>0</v>
      </c>
      <c r="K101" s="43">
        <f t="shared" ref="K101:K117" si="20">SUM(B101:J101)</f>
        <v>417591.52</v>
      </c>
    </row>
    <row r="102" spans="1:11" ht="18.75" customHeight="1">
      <c r="A102" s="27" t="s">
        <v>82</v>
      </c>
      <c r="B102" s="42">
        <v>0</v>
      </c>
      <c r="C102" s="28">
        <f>+C91</f>
        <v>642861.93999999994</v>
      </c>
      <c r="D102" s="42">
        <v>0</v>
      </c>
      <c r="E102" s="42">
        <v>0</v>
      </c>
      <c r="F102" s="42">
        <v>0</v>
      </c>
      <c r="G102" s="42">
        <v>0</v>
      </c>
      <c r="H102" s="42">
        <v>0</v>
      </c>
      <c r="I102" s="42">
        <v>0</v>
      </c>
      <c r="J102" s="42">
        <v>0</v>
      </c>
      <c r="K102" s="43">
        <f t="shared" si="20"/>
        <v>642861.93999999994</v>
      </c>
    </row>
    <row r="103" spans="1:11" ht="18.75" customHeight="1">
      <c r="A103" s="27" t="s">
        <v>83</v>
      </c>
      <c r="B103" s="42">
        <v>0</v>
      </c>
      <c r="C103" s="42">
        <v>0</v>
      </c>
      <c r="D103" s="28">
        <f>+D91</f>
        <v>827117.33</v>
      </c>
      <c r="E103" s="42">
        <v>0</v>
      </c>
      <c r="F103" s="42">
        <v>0</v>
      </c>
      <c r="G103" s="42">
        <v>0</v>
      </c>
      <c r="H103" s="42">
        <v>0</v>
      </c>
      <c r="I103" s="42">
        <v>0</v>
      </c>
      <c r="J103" s="42">
        <v>0</v>
      </c>
      <c r="K103" s="43">
        <f t="shared" si="20"/>
        <v>827117.33</v>
      </c>
    </row>
    <row r="104" spans="1:11" ht="18.75" customHeight="1">
      <c r="A104" s="27" t="s">
        <v>104</v>
      </c>
      <c r="B104" s="42">
        <v>0</v>
      </c>
      <c r="C104" s="42">
        <v>0</v>
      </c>
      <c r="D104" s="42">
        <v>0</v>
      </c>
      <c r="E104" s="28">
        <f>+E91</f>
        <v>415428.48000000004</v>
      </c>
      <c r="F104" s="42">
        <v>0</v>
      </c>
      <c r="G104" s="42">
        <v>0</v>
      </c>
      <c r="H104" s="42">
        <v>0</v>
      </c>
      <c r="I104" s="42">
        <v>0</v>
      </c>
      <c r="J104" s="42">
        <v>0</v>
      </c>
      <c r="K104" s="43">
        <f t="shared" si="20"/>
        <v>415428.48000000004</v>
      </c>
    </row>
    <row r="105" spans="1:11" ht="18.75" customHeight="1">
      <c r="A105" s="27" t="s">
        <v>105</v>
      </c>
      <c r="B105" s="42">
        <v>0</v>
      </c>
      <c r="C105" s="42">
        <v>0</v>
      </c>
      <c r="D105" s="42">
        <v>0</v>
      </c>
      <c r="E105" s="42">
        <v>0</v>
      </c>
      <c r="F105" s="28">
        <v>90077.77</v>
      </c>
      <c r="G105" s="42">
        <v>0</v>
      </c>
      <c r="H105" s="42">
        <v>0</v>
      </c>
      <c r="I105" s="42">
        <v>0</v>
      </c>
      <c r="J105" s="42">
        <v>0</v>
      </c>
      <c r="K105" s="43">
        <f t="shared" si="20"/>
        <v>90077.77</v>
      </c>
    </row>
    <row r="106" spans="1:11" ht="18.75" customHeight="1">
      <c r="A106" s="27" t="s">
        <v>106</v>
      </c>
      <c r="B106" s="42">
        <v>0</v>
      </c>
      <c r="C106" s="42">
        <v>0</v>
      </c>
      <c r="D106" s="42">
        <v>0</v>
      </c>
      <c r="E106" s="42">
        <v>0</v>
      </c>
      <c r="F106" s="28">
        <v>123084.03</v>
      </c>
      <c r="G106" s="42">
        <v>0</v>
      </c>
      <c r="H106" s="42">
        <v>0</v>
      </c>
      <c r="I106" s="42">
        <v>0</v>
      </c>
      <c r="J106" s="42">
        <v>0</v>
      </c>
      <c r="K106" s="43">
        <f t="shared" si="20"/>
        <v>123084.03</v>
      </c>
    </row>
    <row r="107" spans="1:11" ht="18.75" customHeight="1">
      <c r="A107" s="27" t="s">
        <v>107</v>
      </c>
      <c r="B107" s="42">
        <v>0</v>
      </c>
      <c r="C107" s="42">
        <v>0</v>
      </c>
      <c r="D107" s="42">
        <v>0</v>
      </c>
      <c r="E107" s="42">
        <v>0</v>
      </c>
      <c r="F107" s="28">
        <v>175281</v>
      </c>
      <c r="G107" s="42">
        <v>0</v>
      </c>
      <c r="H107" s="42">
        <v>0</v>
      </c>
      <c r="I107" s="42">
        <v>0</v>
      </c>
      <c r="J107" s="42">
        <v>0</v>
      </c>
      <c r="K107" s="43">
        <f t="shared" si="20"/>
        <v>175281</v>
      </c>
    </row>
    <row r="108" spans="1:11" ht="18.75" customHeight="1">
      <c r="A108" s="27" t="s">
        <v>108</v>
      </c>
      <c r="B108" s="42">
        <v>0</v>
      </c>
      <c r="C108" s="42">
        <v>0</v>
      </c>
      <c r="D108" s="42">
        <v>0</v>
      </c>
      <c r="E108" s="42">
        <v>0</v>
      </c>
      <c r="F108" s="28">
        <v>336353.11</v>
      </c>
      <c r="G108" s="42">
        <v>0</v>
      </c>
      <c r="H108" s="42">
        <v>0</v>
      </c>
      <c r="I108" s="42">
        <v>0</v>
      </c>
      <c r="J108" s="42">
        <v>0</v>
      </c>
      <c r="K108" s="43">
        <f t="shared" si="20"/>
        <v>336353.11</v>
      </c>
    </row>
    <row r="109" spans="1:11" ht="18.75" customHeight="1">
      <c r="A109" s="27" t="s">
        <v>109</v>
      </c>
      <c r="B109" s="42">
        <v>0</v>
      </c>
      <c r="C109" s="42">
        <v>0</v>
      </c>
      <c r="D109" s="42">
        <v>0</v>
      </c>
      <c r="E109" s="42">
        <v>0</v>
      </c>
      <c r="F109" s="42">
        <v>0</v>
      </c>
      <c r="G109" s="28">
        <v>287949</v>
      </c>
      <c r="H109" s="42">
        <v>0</v>
      </c>
      <c r="I109" s="42">
        <v>0</v>
      </c>
      <c r="J109" s="42">
        <v>0</v>
      </c>
      <c r="K109" s="43">
        <f t="shared" si="20"/>
        <v>287949</v>
      </c>
    </row>
    <row r="110" spans="1:11" ht="18.75" customHeight="1">
      <c r="A110" s="27" t="s">
        <v>110</v>
      </c>
      <c r="B110" s="42">
        <v>0</v>
      </c>
      <c r="C110" s="42">
        <v>0</v>
      </c>
      <c r="D110" s="42">
        <v>0</v>
      </c>
      <c r="E110" s="42">
        <v>0</v>
      </c>
      <c r="F110" s="42">
        <v>0</v>
      </c>
      <c r="G110" s="28">
        <v>26396.93</v>
      </c>
      <c r="H110" s="42">
        <v>0</v>
      </c>
      <c r="I110" s="42">
        <v>0</v>
      </c>
      <c r="J110" s="42">
        <v>0</v>
      </c>
      <c r="K110" s="43">
        <f t="shared" si="20"/>
        <v>26396.93</v>
      </c>
    </row>
    <row r="111" spans="1:11" ht="18.75" customHeight="1">
      <c r="A111" s="27" t="s">
        <v>111</v>
      </c>
      <c r="B111" s="42">
        <v>0</v>
      </c>
      <c r="C111" s="42">
        <v>0</v>
      </c>
      <c r="D111" s="42">
        <v>0</v>
      </c>
      <c r="E111" s="42">
        <v>0</v>
      </c>
      <c r="F111" s="42">
        <v>0</v>
      </c>
      <c r="G111" s="28">
        <v>153560.95999999999</v>
      </c>
      <c r="H111" s="42">
        <v>0</v>
      </c>
      <c r="I111" s="42">
        <v>0</v>
      </c>
      <c r="J111" s="42">
        <v>0</v>
      </c>
      <c r="K111" s="43">
        <f t="shared" si="20"/>
        <v>153560.95999999999</v>
      </c>
    </row>
    <row r="112" spans="1:11" ht="18.75" customHeight="1">
      <c r="A112" s="27" t="s">
        <v>112</v>
      </c>
      <c r="B112" s="42">
        <v>0</v>
      </c>
      <c r="C112" s="42">
        <v>0</v>
      </c>
      <c r="D112" s="42">
        <v>0</v>
      </c>
      <c r="E112" s="42">
        <v>0</v>
      </c>
      <c r="F112" s="42">
        <v>0</v>
      </c>
      <c r="G112" s="28">
        <v>129054.87</v>
      </c>
      <c r="H112" s="42">
        <v>0</v>
      </c>
      <c r="I112" s="42">
        <v>0</v>
      </c>
      <c r="J112" s="42">
        <v>0</v>
      </c>
      <c r="K112" s="43">
        <f t="shared" si="20"/>
        <v>129054.87</v>
      </c>
    </row>
    <row r="113" spans="1:11" ht="18.75" customHeight="1">
      <c r="A113" s="27" t="s">
        <v>113</v>
      </c>
      <c r="B113" s="42">
        <v>0</v>
      </c>
      <c r="C113" s="42">
        <v>0</v>
      </c>
      <c r="D113" s="42">
        <v>0</v>
      </c>
      <c r="E113" s="42">
        <v>0</v>
      </c>
      <c r="F113" s="42">
        <v>0</v>
      </c>
      <c r="G113" s="28">
        <v>356330.54</v>
      </c>
      <c r="H113" s="42">
        <v>0</v>
      </c>
      <c r="I113" s="42">
        <v>0</v>
      </c>
      <c r="J113" s="42">
        <v>0</v>
      </c>
      <c r="K113" s="43">
        <f t="shared" si="20"/>
        <v>356330.54</v>
      </c>
    </row>
    <row r="114" spans="1:11" ht="18.75" customHeight="1">
      <c r="A114" s="27" t="s">
        <v>114</v>
      </c>
      <c r="B114" s="42">
        <v>0</v>
      </c>
      <c r="C114" s="42">
        <v>0</v>
      </c>
      <c r="D114" s="42">
        <v>0</v>
      </c>
      <c r="E114" s="42">
        <v>0</v>
      </c>
      <c r="F114" s="42">
        <v>0</v>
      </c>
      <c r="G114" s="42">
        <v>0</v>
      </c>
      <c r="H114" s="28">
        <v>137563.76</v>
      </c>
      <c r="I114" s="42">
        <v>0</v>
      </c>
      <c r="J114" s="42">
        <v>0</v>
      </c>
      <c r="K114" s="43">
        <f t="shared" si="20"/>
        <v>137563.76</v>
      </c>
    </row>
    <row r="115" spans="1:11" ht="18.75" customHeight="1">
      <c r="A115" s="27" t="s">
        <v>115</v>
      </c>
      <c r="B115" s="42">
        <v>0</v>
      </c>
      <c r="C115" s="42">
        <v>0</v>
      </c>
      <c r="D115" s="42">
        <v>0</v>
      </c>
      <c r="E115" s="42">
        <v>0</v>
      </c>
      <c r="F115" s="42">
        <v>0</v>
      </c>
      <c r="G115" s="42">
        <v>0</v>
      </c>
      <c r="H115" s="28">
        <v>240446.25</v>
      </c>
      <c r="I115" s="42">
        <v>0</v>
      </c>
      <c r="J115" s="42">
        <v>0</v>
      </c>
      <c r="K115" s="43">
        <f t="shared" si="20"/>
        <v>240446.25</v>
      </c>
    </row>
    <row r="116" spans="1:11" ht="18.75" customHeight="1">
      <c r="A116" s="27" t="s">
        <v>116</v>
      </c>
      <c r="B116" s="42">
        <v>0</v>
      </c>
      <c r="C116" s="42">
        <v>0</v>
      </c>
      <c r="D116" s="42">
        <v>0</v>
      </c>
      <c r="E116" s="42">
        <v>0</v>
      </c>
      <c r="F116" s="42">
        <v>0</v>
      </c>
      <c r="G116" s="42">
        <v>0</v>
      </c>
      <c r="H116" s="42">
        <v>0</v>
      </c>
      <c r="I116" s="28">
        <v>95280.7</v>
      </c>
      <c r="J116" s="42">
        <v>0</v>
      </c>
      <c r="K116" s="43">
        <f t="shared" si="20"/>
        <v>95280.7</v>
      </c>
    </row>
    <row r="117" spans="1:11" ht="18.75" customHeight="1">
      <c r="A117" s="29" t="s">
        <v>117</v>
      </c>
      <c r="B117" s="44">
        <v>0</v>
      </c>
      <c r="C117" s="44">
        <v>0</v>
      </c>
      <c r="D117" s="44">
        <v>0</v>
      </c>
      <c r="E117" s="44">
        <v>0</v>
      </c>
      <c r="F117" s="44">
        <v>0</v>
      </c>
      <c r="G117" s="44">
        <v>0</v>
      </c>
      <c r="H117" s="44">
        <v>0</v>
      </c>
      <c r="I117" s="44">
        <v>0</v>
      </c>
      <c r="J117" s="45">
        <v>291913.98</v>
      </c>
      <c r="K117" s="46">
        <f t="shared" si="20"/>
        <v>291913.98</v>
      </c>
    </row>
    <row r="118" spans="1:11" ht="18.75" customHeight="1">
      <c r="A118" s="41"/>
      <c r="B118" s="53">
        <v>0</v>
      </c>
      <c r="C118" s="53">
        <v>0</v>
      </c>
      <c r="D118" s="53">
        <v>0</v>
      </c>
      <c r="E118" s="53">
        <v>0</v>
      </c>
      <c r="F118" s="53">
        <v>0</v>
      </c>
      <c r="G118" s="53">
        <v>0</v>
      </c>
      <c r="H118" s="53">
        <v>0</v>
      </c>
      <c r="I118" s="53">
        <v>0</v>
      </c>
      <c r="J118" s="53">
        <v>0</v>
      </c>
      <c r="K118" s="54">
        <v>171605.2</v>
      </c>
    </row>
    <row r="119" spans="1:11" ht="18.75" customHeight="1">
      <c r="A119" s="41"/>
    </row>
    <row r="120" spans="1:11" ht="18.75" customHeight="1">
      <c r="A120" s="41"/>
    </row>
    <row r="121" spans="1:11" ht="18.75" customHeight="1">
      <c r="A121" s="41"/>
    </row>
    <row r="122" spans="1:11" ht="18.75" customHeight="1">
      <c r="A122" s="40"/>
    </row>
  </sheetData>
  <mergeCells count="7">
    <mergeCell ref="A1:K1"/>
    <mergeCell ref="A2:K2"/>
    <mergeCell ref="A4:A6"/>
    <mergeCell ref="K4:K6"/>
    <mergeCell ref="B4:J4"/>
    <mergeCell ref="I5:I6"/>
    <mergeCell ref="J5:J6"/>
  </mergeCells>
  <pageMargins left="0.6692913385826772" right="0.78740157480314965" top="0.47244094488188981" bottom="0.31496062992125984" header="0.23622047244094491" footer="0.11811023622047245"/>
  <pageSetup paperSize="9" scale="50" fitToHeight="2" orientation="landscape" r:id="rId1"/>
  <headerFooter scaleWithDoc="0" alignWithMargins="0"/>
  <rowBreaks count="1" manualBreakCount="1">
    <brk id="5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DETALHAMENTO CONCESSÃO</vt:lpstr>
      <vt:lpstr>'DETALHAMENTO CONCESSÃO'!Area_de_impressao</vt:lpstr>
      <vt:lpstr>'DETALHAMENTO CONCESSÃO'!Titulos_de_impressao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s1212230</dc:creator>
  <cp:lastModifiedBy>s1214616</cp:lastModifiedBy>
  <cp:lastPrinted>2013-08-15T19:48:12Z</cp:lastPrinted>
  <dcterms:created xsi:type="dcterms:W3CDTF">2012-11-28T17:54:39Z</dcterms:created>
  <dcterms:modified xsi:type="dcterms:W3CDTF">2013-11-26T20:29:51Z</dcterms:modified>
</cp:coreProperties>
</file>