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48" i="8"/>
  <c r="K47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I56" s="1"/>
  <c r="J58"/>
  <c r="K58" s="1"/>
  <c r="K59"/>
  <c r="K60"/>
  <c r="K61"/>
  <c r="K62"/>
  <c r="K63"/>
  <c r="B64"/>
  <c r="C64"/>
  <c r="D64"/>
  <c r="E64"/>
  <c r="F64"/>
  <c r="G64"/>
  <c r="H64"/>
  <c r="K64" s="1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 s="1"/>
  <c r="K94"/>
  <c r="K100"/>
  <c r="K101"/>
  <c r="K105"/>
  <c r="K106"/>
  <c r="K107"/>
  <c r="K108"/>
  <c r="K109"/>
  <c r="K110"/>
  <c r="K111"/>
  <c r="K112"/>
  <c r="K113"/>
  <c r="K114"/>
  <c r="K115"/>
  <c r="K116"/>
  <c r="K117"/>
  <c r="G56" l="1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I92" s="1"/>
  <c r="I91" s="1"/>
  <c r="G8"/>
  <c r="G7" s="1"/>
  <c r="G45" s="1"/>
  <c r="G44" s="1"/>
  <c r="E8"/>
  <c r="E7" s="1"/>
  <c r="E45" s="1"/>
  <c r="E44" s="1"/>
  <c r="C8"/>
  <c r="C7" s="1"/>
  <c r="J43"/>
  <c r="H43"/>
  <c r="H92"/>
  <c r="H91" s="1"/>
  <c r="F43"/>
  <c r="F92"/>
  <c r="F91" s="1"/>
  <c r="D43"/>
  <c r="D92"/>
  <c r="D91" s="1"/>
  <c r="D103" s="1"/>
  <c r="K103" s="1"/>
  <c r="K8"/>
  <c r="K7" s="1"/>
  <c r="B7"/>
  <c r="B45" s="1"/>
  <c r="B56"/>
  <c r="I43"/>
  <c r="G43"/>
  <c r="G92"/>
  <c r="G91" s="1"/>
  <c r="E43"/>
  <c r="E92"/>
  <c r="E91" s="1"/>
  <c r="E104" s="1"/>
  <c r="K104" s="1"/>
  <c r="C46"/>
  <c r="K46" s="1"/>
  <c r="C45"/>
  <c r="J57"/>
  <c r="J56" s="1"/>
  <c r="C44" l="1"/>
  <c r="C92" s="1"/>
  <c r="C91" s="1"/>
  <c r="C102" s="1"/>
  <c r="K102" s="1"/>
  <c r="K99" s="1"/>
  <c r="K57"/>
  <c r="C43"/>
  <c r="B44"/>
  <c r="K45"/>
  <c r="K56"/>
  <c r="J92"/>
  <c r="J91" s="1"/>
  <c r="B43" l="1"/>
  <c r="K43" s="1"/>
  <c r="B92"/>
  <c r="K44"/>
  <c r="B91" l="1"/>
  <c r="K91" s="1"/>
  <c r="K92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<sst xmlns="http://schemas.openxmlformats.org/spreadsheetml/2006/main" count="122" uniqueCount="122">
  <si>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</si>
  <si>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</si>
  <si>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</si>
  <si>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</si>
  <si>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</si>
  <si>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</si>
  <si>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</si>
  <si>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</si>
  <si>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</si>
  <si>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</si>
  <si>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</si>
  <si>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</si>
  <si>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</si>
  <si>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</si>
  <si>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</si>
  <si>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</si>
  <si>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</si>
  <si>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</si>
  <si>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</si>
  <si>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</si>
  <si>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</si>
  <si>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</si>
  <si>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</si>
  <si>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</si>
  <si>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</si>
  <si>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</si>
  <si>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</si>
  <si>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</si>
  <si>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</si>
  <si>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</si>
  <si>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</si>
  <si>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</si>
  <si>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</si>
  <si>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</si>
  <si>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</si>
  <si>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</si>
  <si>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</si>
  <si>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</si>
  <si>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</si>
  <si>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</si>
  <si>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</si>
  <si>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</si>
  <si>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</si>
  <si>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</si>
  <si>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</si>
  <si>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</si>
  <si>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</si>
  <si>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</si>
  <si>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</si>
  <si>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</si>
  <si>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</si>
  <si>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</si>
  <si>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</si>
  <si>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</si>
  <si>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</si>
  <si>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</si>
  <si>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</si>
  <si>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</si>
  <si>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</si>
  <si>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</si>
  <si>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</si>
  <si>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</si>
  <si>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</si>
  <si>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</si>
  <si>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</si>
  <si>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</si>
  <si>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</si>
  <si>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</si>
  <si>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</si>
  <si>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</si>
  <si>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</si>
  <si>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</si>
  <si>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</si>
  <si>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</si>
  <si>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</si>
  <si>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</si>
  <si>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</si>
  <si>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</si>
  <si>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</si>
  <si>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</si>
  <si>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</si>
  <si>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</si>
  <si>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</si>
  <si>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</si>
  <si>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</si>
  <si>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</si>
  <si>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</si>
  <si>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</si>
  <si>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</si>
  <si>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</si>
  <si>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</si>
  <si>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</si>
  <si>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</si>
  <si>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</si>
  <si>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</si>
  <si>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</si>
  <si>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</si>
  <si>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</si>
  <si>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</si>
  <si>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</si>
  <si>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</si>
  <si>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</si>
  <si>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</si>
  <si>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</si>
  <si>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</si>
  <si>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</si>
  <si>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</si>
  <si>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</si>
  <si>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</si>
  <si>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</si>
  <si>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</si>
  <si>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</si>
  <si>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</si>
  <si>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</si>
  <si>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</si>
  <si>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</si>
  <si>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</si>
  <si>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</si>
  <si>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</si>
  <si>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</si>
  <si>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</si>
  <si>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14/11/13 - VENCIMENTO 25/11/13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</si>
</sst>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120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119</v>
      </c>
      <c r="J5" s="66" t="s">
        <v>118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630628</v>
      </c>
      <c r="C7" s="9">
        <f t="shared" si="0"/>
        <v>786871</v>
      </c>
      <c r="D7" s="9">
        <f t="shared" si="0"/>
        <v>824201</v>
      </c>
      <c r="E7" s="9">
        <f t="shared" si="0"/>
        <v>567446</v>
      </c>
      <c r="F7" s="9">
        <f t="shared" si="0"/>
        <v>818419</v>
      </c>
      <c r="G7" s="9">
        <f t="shared" si="0"/>
        <v>1259736</v>
      </c>
      <c r="H7" s="9">
        <f t="shared" si="0"/>
        <v>589287</v>
      </c>
      <c r="I7" s="9">
        <f t="shared" si="0"/>
        <v>126499</v>
      </c>
      <c r="J7" s="9">
        <f t="shared" si="0"/>
        <v>286180</v>
      </c>
      <c r="K7" s="9">
        <f t="shared" si="0"/>
        <v>5889267</v>
      </c>
      <c r="L7" s="55"/>
    </row>
    <row r="8" spans="1:13" ht="17.25" customHeight="1">
      <c r="A8" s="10" t="s">
        <v>31</v>
      </c>
      <c r="B8" s="11">
        <f>B9+B12</f>
        <v>373039</v>
      </c>
      <c r="C8" s="11">
        <f t="shared" ref="C8:J8" si="1">C9+C12</f>
        <v>479156</v>
      </c>
      <c r="D8" s="11">
        <f t="shared" si="1"/>
        <v>471023</v>
      </c>
      <c r="E8" s="11">
        <f t="shared" si="1"/>
        <v>334336</v>
      </c>
      <c r="F8" s="11">
        <f t="shared" si="1"/>
        <v>457671</v>
      </c>
      <c r="G8" s="11">
        <f t="shared" si="1"/>
        <v>683156</v>
      </c>
      <c r="H8" s="11">
        <f t="shared" si="1"/>
        <v>360517</v>
      </c>
      <c r="I8" s="11">
        <f t="shared" si="1"/>
        <v>67900</v>
      </c>
      <c r="J8" s="11">
        <f t="shared" si="1"/>
        <v>160936</v>
      </c>
      <c r="K8" s="11">
        <f>SUM(B8:J8)</f>
        <v>3387734</v>
      </c>
    </row>
    <row r="9" spans="1:13" ht="17.25" customHeight="1">
      <c r="A9" s="15" t="s">
        <v>17</v>
      </c>
      <c r="B9" s="13">
        <f>+B10+B11</f>
        <v>47887</v>
      </c>
      <c r="C9" s="13">
        <f t="shared" ref="C9:J9" si="2">+C10+C11</f>
        <v>66774</v>
      </c>
      <c r="D9" s="13">
        <f t="shared" si="2"/>
        <v>60074</v>
      </c>
      <c r="E9" s="13">
        <f t="shared" si="2"/>
        <v>43136</v>
      </c>
      <c r="F9" s="13">
        <f t="shared" si="2"/>
        <v>51879</v>
      </c>
      <c r="G9" s="13">
        <f t="shared" si="2"/>
        <v>60869</v>
      </c>
      <c r="H9" s="13">
        <f t="shared" si="2"/>
        <v>57579</v>
      </c>
      <c r="I9" s="13">
        <f t="shared" si="2"/>
        <v>10908</v>
      </c>
      <c r="J9" s="13">
        <f t="shared" si="2"/>
        <v>17839</v>
      </c>
      <c r="K9" s="11">
        <f>SUM(B9:J9)</f>
        <v>416945</v>
      </c>
    </row>
    <row r="10" spans="1:13" ht="17.25" customHeight="1">
      <c r="A10" s="31" t="s">
        <v>18</v>
      </c>
      <c r="B10" s="13">
        <v>47887</v>
      </c>
      <c r="C10" s="13">
        <v>66774</v>
      </c>
      <c r="D10" s="13">
        <v>60074</v>
      </c>
      <c r="E10" s="13">
        <v>43136</v>
      </c>
      <c r="F10" s="13">
        <v>51879</v>
      </c>
      <c r="G10" s="13">
        <v>60869</v>
      </c>
      <c r="H10" s="13">
        <v>57579</v>
      </c>
      <c r="I10" s="13">
        <v>10908</v>
      </c>
      <c r="J10" s="13">
        <v>17839</v>
      </c>
      <c r="K10" s="11">
        <f>SUM(B10:J10)</f>
        <v>416945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325152</v>
      </c>
      <c r="C12" s="17">
        <f t="shared" si="3"/>
        <v>412382</v>
      </c>
      <c r="D12" s="17">
        <f t="shared" si="3"/>
        <v>410949</v>
      </c>
      <c r="E12" s="17">
        <f t="shared" si="3"/>
        <v>291200</v>
      </c>
      <c r="F12" s="17">
        <f t="shared" si="3"/>
        <v>405792</v>
      </c>
      <c r="G12" s="17">
        <f t="shared" si="3"/>
        <v>622287</v>
      </c>
      <c r="H12" s="17">
        <f t="shared" si="3"/>
        <v>302938</v>
      </c>
      <c r="I12" s="17">
        <f t="shared" si="3"/>
        <v>56992</v>
      </c>
      <c r="J12" s="17">
        <f t="shared" si="3"/>
        <v>143097</v>
      </c>
      <c r="K12" s="11">
        <f t="shared" ref="K12:K23" si="4">SUM(B12:J12)</f>
        <v>2970789</v>
      </c>
    </row>
    <row r="13" spans="1:13" ht="17.25" customHeight="1">
      <c r="A13" s="14" t="s">
        <v>20</v>
      </c>
      <c r="B13" s="13">
        <v>130339</v>
      </c>
      <c r="C13" s="13">
        <v>179947</v>
      </c>
      <c r="D13" s="13">
        <v>185755</v>
      </c>
      <c r="E13" s="13">
        <v>129330</v>
      </c>
      <c r="F13" s="13">
        <v>178688</v>
      </c>
      <c r="G13" s="13">
        <v>267431</v>
      </c>
      <c r="H13" s="13">
        <v>124653</v>
      </c>
      <c r="I13" s="13">
        <v>27063</v>
      </c>
      <c r="J13" s="13">
        <v>64686</v>
      </c>
      <c r="K13" s="11">
        <f t="shared" si="4"/>
        <v>1287892</v>
      </c>
      <c r="L13" s="55"/>
      <c r="M13" s="56"/>
    </row>
    <row r="14" spans="1:13" ht="17.25" customHeight="1">
      <c r="A14" s="14" t="s">
        <v>21</v>
      </c>
      <c r="B14" s="13">
        <v>141232</v>
      </c>
      <c r="C14" s="13">
        <v>159532</v>
      </c>
      <c r="D14" s="13">
        <v>158270</v>
      </c>
      <c r="E14" s="13">
        <v>117971</v>
      </c>
      <c r="F14" s="13">
        <v>165271</v>
      </c>
      <c r="G14" s="13">
        <v>273456</v>
      </c>
      <c r="H14" s="13">
        <v>129065</v>
      </c>
      <c r="I14" s="13">
        <v>19614</v>
      </c>
      <c r="J14" s="13">
        <v>55081</v>
      </c>
      <c r="K14" s="11">
        <f t="shared" si="4"/>
        <v>1219492</v>
      </c>
      <c r="L14" s="55"/>
    </row>
    <row r="15" spans="1:13" ht="17.25" customHeight="1">
      <c r="A15" s="14" t="s">
        <v>22</v>
      </c>
      <c r="B15" s="13">
        <v>53581</v>
      </c>
      <c r="C15" s="13">
        <v>72903</v>
      </c>
      <c r="D15" s="13">
        <v>66924</v>
      </c>
      <c r="E15" s="13">
        <v>43899</v>
      </c>
      <c r="F15" s="13">
        <v>61833</v>
      </c>
      <c r="G15" s="13">
        <v>81400</v>
      </c>
      <c r="H15" s="13">
        <v>49220</v>
      </c>
      <c r="I15" s="13">
        <v>10315</v>
      </c>
      <c r="J15" s="13">
        <v>23330</v>
      </c>
      <c r="K15" s="11">
        <f t="shared" si="4"/>
        <v>463405</v>
      </c>
    </row>
    <row r="16" spans="1:13" ht="17.25" customHeight="1">
      <c r="A16" s="16" t="s">
        <v>23</v>
      </c>
      <c r="B16" s="11">
        <f>+B17+B18+B19</f>
        <v>215285</v>
      </c>
      <c r="C16" s="11">
        <f t="shared" ref="C16:J16" si="5">+C17+C18+C19</f>
        <v>241651</v>
      </c>
      <c r="D16" s="11">
        <f t="shared" si="5"/>
        <v>273643</v>
      </c>
      <c r="E16" s="11">
        <f t="shared" si="5"/>
        <v>183613</v>
      </c>
      <c r="F16" s="11">
        <f t="shared" si="5"/>
        <v>298421</v>
      </c>
      <c r="G16" s="11">
        <f t="shared" si="5"/>
        <v>509716</v>
      </c>
      <c r="H16" s="11">
        <f t="shared" si="5"/>
        <v>186393</v>
      </c>
      <c r="I16" s="11">
        <f t="shared" si="5"/>
        <v>44353</v>
      </c>
      <c r="J16" s="11">
        <f t="shared" si="5"/>
        <v>92544</v>
      </c>
      <c r="K16" s="11">
        <f t="shared" si="4"/>
        <v>2045619</v>
      </c>
    </row>
    <row r="17" spans="1:12" ht="17.25" customHeight="1">
      <c r="A17" s="12" t="s">
        <v>24</v>
      </c>
      <c r="B17" s="13">
        <v>99455</v>
      </c>
      <c r="C17" s="13">
        <v>125566</v>
      </c>
      <c r="D17" s="13">
        <v>143503</v>
      </c>
      <c r="E17" s="13">
        <v>95152</v>
      </c>
      <c r="F17" s="13">
        <v>151627</v>
      </c>
      <c r="G17" s="13">
        <v>246530</v>
      </c>
      <c r="H17" s="13">
        <v>94178</v>
      </c>
      <c r="I17" s="13">
        <v>24257</v>
      </c>
      <c r="J17" s="13">
        <v>47619</v>
      </c>
      <c r="K17" s="11">
        <f t="shared" si="4"/>
        <v>1027887</v>
      </c>
      <c r="L17" s="55"/>
    </row>
    <row r="18" spans="1:12" ht="17.25" customHeight="1">
      <c r="A18" s="12" t="s">
        <v>25</v>
      </c>
      <c r="B18" s="13">
        <v>85173</v>
      </c>
      <c r="C18" s="13">
        <v>81207</v>
      </c>
      <c r="D18" s="13">
        <v>92733</v>
      </c>
      <c r="E18" s="13">
        <v>66232</v>
      </c>
      <c r="F18" s="13">
        <v>109023</v>
      </c>
      <c r="G18" s="13">
        <v>205480</v>
      </c>
      <c r="H18" s="13">
        <v>67750</v>
      </c>
      <c r="I18" s="13">
        <v>13916</v>
      </c>
      <c r="J18" s="13">
        <v>31690</v>
      </c>
      <c r="K18" s="11">
        <f t="shared" si="4"/>
        <v>753204</v>
      </c>
      <c r="L18" s="55"/>
    </row>
    <row r="19" spans="1:12" ht="17.25" customHeight="1">
      <c r="A19" s="12" t="s">
        <v>26</v>
      </c>
      <c r="B19" s="13">
        <v>30657</v>
      </c>
      <c r="C19" s="13">
        <v>34878</v>
      </c>
      <c r="D19" s="13">
        <v>37407</v>
      </c>
      <c r="E19" s="13">
        <v>22229</v>
      </c>
      <c r="F19" s="13">
        <v>37771</v>
      </c>
      <c r="G19" s="13">
        <v>57706</v>
      </c>
      <c r="H19" s="13">
        <v>24465</v>
      </c>
      <c r="I19" s="13">
        <v>6180</v>
      </c>
      <c r="J19" s="13">
        <v>13235</v>
      </c>
      <c r="K19" s="11">
        <f t="shared" si="4"/>
        <v>264528</v>
      </c>
    </row>
    <row r="20" spans="1:12" ht="17.25" customHeight="1">
      <c r="A20" s="16" t="s">
        <v>27</v>
      </c>
      <c r="B20" s="13">
        <v>42304</v>
      </c>
      <c r="C20" s="13">
        <v>66064</v>
      </c>
      <c r="D20" s="13">
        <v>79535</v>
      </c>
      <c r="E20" s="13">
        <v>49497</v>
      </c>
      <c r="F20" s="13">
        <v>62327</v>
      </c>
      <c r="G20" s="13">
        <v>66864</v>
      </c>
      <c r="H20" s="13">
        <v>34337</v>
      </c>
      <c r="I20" s="13">
        <v>14246</v>
      </c>
      <c r="J20" s="13">
        <v>32700</v>
      </c>
      <c r="K20" s="11">
        <f t="shared" si="4"/>
        <v>447874</v>
      </c>
    </row>
    <row r="21" spans="1:12" ht="17.25" customHeight="1">
      <c r="A21" s="12" t="s">
        <v>28</v>
      </c>
      <c r="B21" s="13">
        <v>27075</v>
      </c>
      <c r="C21" s="13">
        <v>42281</v>
      </c>
      <c r="D21" s="13">
        <v>50902</v>
      </c>
      <c r="E21" s="13">
        <v>31678</v>
      </c>
      <c r="F21" s="13">
        <v>39889</v>
      </c>
      <c r="G21" s="13">
        <v>42793</v>
      </c>
      <c r="H21" s="13">
        <v>21976</v>
      </c>
      <c r="I21" s="13">
        <v>9117</v>
      </c>
      <c r="J21" s="13">
        <v>20928</v>
      </c>
      <c r="K21" s="11">
        <f t="shared" si="4"/>
        <v>286639</v>
      </c>
      <c r="L21" s="55"/>
    </row>
    <row r="22" spans="1:12" ht="17.25" customHeight="1">
      <c r="A22" s="12" t="s">
        <v>29</v>
      </c>
      <c r="B22" s="13">
        <v>15229</v>
      </c>
      <c r="C22" s="13">
        <v>23783</v>
      </c>
      <c r="D22" s="13">
        <v>28633</v>
      </c>
      <c r="E22" s="13">
        <v>17819</v>
      </c>
      <c r="F22" s="13">
        <v>22438</v>
      </c>
      <c r="G22" s="13">
        <v>24071</v>
      </c>
      <c r="H22" s="13">
        <v>12361</v>
      </c>
      <c r="I22" s="13">
        <v>5129</v>
      </c>
      <c r="J22" s="13">
        <v>11772</v>
      </c>
      <c r="K22" s="11">
        <f t="shared" si="4"/>
        <v>161235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8040</v>
      </c>
      <c r="I23" s="11">
        <v>0</v>
      </c>
      <c r="J23" s="11">
        <v>0</v>
      </c>
      <c r="K23" s="11">
        <f t="shared" si="4"/>
        <v>8040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20">
        <v>0</v>
      </c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3.4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3.4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33">
        <v>0</v>
      </c>
      <c r="J30" s="33">
        <v>0</v>
      </c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8812.01</v>
      </c>
      <c r="I31" s="33">
        <v>0</v>
      </c>
      <c r="J31" s="33">
        <v>0</v>
      </c>
      <c r="K31" s="24">
        <f>SUM(B31:J31)</f>
        <v>8812.01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33">
        <v>0</v>
      </c>
      <c r="J32" s="33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1446991.66</v>
      </c>
      <c r="C43" s="23">
        <f t="shared" ref="C43:H43" si="8">+C44+C52</f>
        <v>2057924.8099999998</v>
      </c>
      <c r="D43" s="23">
        <f t="shared" si="8"/>
        <v>2268348.06</v>
      </c>
      <c r="E43" s="23">
        <f t="shared" si="8"/>
        <v>1345793.4</v>
      </c>
      <c r="F43" s="23">
        <f t="shared" si="8"/>
        <v>1988376.49</v>
      </c>
      <c r="G43" s="23">
        <f t="shared" si="8"/>
        <v>2634169.2999999998</v>
      </c>
      <c r="H43" s="23">
        <f t="shared" si="8"/>
        <v>1356100.23</v>
      </c>
      <c r="I43" s="23">
        <f>+I44+I52</f>
        <v>430096.6</v>
      </c>
      <c r="J43" s="23">
        <f>+J44+J52</f>
        <v>726922.23999999999</v>
      </c>
      <c r="K43" s="23">
        <f>SUM(B43:J43)</f>
        <v>14254722.789999999</v>
      </c>
    </row>
    <row r="44" spans="1:11" ht="17.25" customHeight="1">
      <c r="A44" s="16" t="s">
        <v>49</v>
      </c>
      <c r="B44" s="24">
        <f>SUM(B45:B51)</f>
        <v>1432093.13</v>
      </c>
      <c r="C44" s="24">
        <f t="shared" ref="C44:H44" si="9">SUM(C45:C51)</f>
        <v>2038109.43</v>
      </c>
      <c r="D44" s="24">
        <f t="shared" si="9"/>
        <v>2248008.23</v>
      </c>
      <c r="E44" s="24">
        <f t="shared" si="9"/>
        <v>1326518.51</v>
      </c>
      <c r="F44" s="24">
        <f t="shared" si="9"/>
        <v>1970425.58</v>
      </c>
      <c r="G44" s="24">
        <f t="shared" si="9"/>
        <v>2609039.23</v>
      </c>
      <c r="H44" s="24">
        <f t="shared" si="9"/>
        <v>1342839.92</v>
      </c>
      <c r="I44" s="24">
        <f>SUM(I45:I51)</f>
        <v>430096.6</v>
      </c>
      <c r="J44" s="24">
        <f>SUM(J45:J51)</f>
        <v>715306.91</v>
      </c>
      <c r="K44" s="24">
        <f t="shared" ref="K44:K52" si="10">SUM(B44:J44)</f>
        <v>14112437.539999999</v>
      </c>
    </row>
    <row r="45" spans="1:11" ht="17.25" customHeight="1">
      <c r="A45" s="36" t="s">
        <v>50</v>
      </c>
      <c r="B45" s="24">
        <f t="shared" ref="B45:H45" si="11">ROUND(B26*B7,2)</f>
        <v>1432093.13</v>
      </c>
      <c r="C45" s="24">
        <f t="shared" si="11"/>
        <v>2033589.41</v>
      </c>
      <c r="D45" s="24">
        <f t="shared" si="11"/>
        <v>2248008.23</v>
      </c>
      <c r="E45" s="24">
        <f t="shared" si="11"/>
        <v>1326518.51</v>
      </c>
      <c r="F45" s="24">
        <f t="shared" si="11"/>
        <v>1970425.58</v>
      </c>
      <c r="G45" s="24">
        <f t="shared" si="11"/>
        <v>2609039.23</v>
      </c>
      <c r="H45" s="24">
        <f t="shared" si="11"/>
        <v>1334027.9099999999</v>
      </c>
      <c r="I45" s="24">
        <f>ROUND(I26*I7,2)</f>
        <v>430096.6</v>
      </c>
      <c r="J45" s="24">
        <f>ROUND(J26*J7,2)</f>
        <v>715306.91</v>
      </c>
      <c r="K45" s="24">
        <f t="shared" si="10"/>
        <v>14099105.51</v>
      </c>
    </row>
    <row r="46" spans="1:11" ht="17.25" customHeight="1">
      <c r="A46" s="36" t="s">
        <v>51</v>
      </c>
      <c r="B46" s="20">
        <v>0</v>
      </c>
      <c r="C46" s="24">
        <f>ROUND(C27*C7,2)</f>
        <v>4520.0200000000004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4520.0200000000004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8812.01</v>
      </c>
      <c r="I49" s="33">
        <f>+I31</f>
        <v>0</v>
      </c>
      <c r="J49" s="33">
        <f>+J31</f>
        <v>0</v>
      </c>
      <c r="K49" s="24">
        <f t="shared" si="10"/>
        <v>8812.01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14898.53</v>
      </c>
      <c r="C52" s="38">
        <v>19815.38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142285.25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-286183.24</v>
      </c>
      <c r="C56" s="37">
        <f t="shared" si="12"/>
        <v>-249587.86</v>
      </c>
      <c r="D56" s="37">
        <f t="shared" si="12"/>
        <v>-230468.86</v>
      </c>
      <c r="E56" s="37">
        <f t="shared" si="12"/>
        <v>-420453.92000000004</v>
      </c>
      <c r="F56" s="37">
        <f t="shared" si="12"/>
        <v>-415966.38</v>
      </c>
      <c r="G56" s="37">
        <f t="shared" si="12"/>
        <v>-295383.16000000003</v>
      </c>
      <c r="H56" s="37">
        <f t="shared" si="12"/>
        <v>-242115</v>
      </c>
      <c r="I56" s="37">
        <f t="shared" si="12"/>
        <v>-213219.09</v>
      </c>
      <c r="J56" s="37">
        <f t="shared" si="12"/>
        <v>183566.67</v>
      </c>
      <c r="K56" s="37">
        <f>SUM(B56:J56)</f>
        <v>-2169810.84</v>
      </c>
    </row>
    <row r="57" spans="1:11" ht="18.75" customHeight="1">
      <c r="A57" s="16" t="s">
        <v>84</v>
      </c>
      <c r="B57" s="37">
        <f t="shared" ref="B57:J57" si="13">B58+B59+B60+B61+B62+B63</f>
        <v>-248975.83000000002</v>
      </c>
      <c r="C57" s="37">
        <f t="shared" si="13"/>
        <v>-206642.86</v>
      </c>
      <c r="D57" s="37">
        <f t="shared" si="13"/>
        <v>-207941.5</v>
      </c>
      <c r="E57" s="37">
        <f t="shared" si="13"/>
        <v>-246276.45</v>
      </c>
      <c r="F57" s="37">
        <f t="shared" si="13"/>
        <v>-262976.59999999998</v>
      </c>
      <c r="G57" s="37">
        <f t="shared" si="13"/>
        <v>-252082.33000000002</v>
      </c>
      <c r="H57" s="37">
        <f t="shared" si="13"/>
        <v>-172737</v>
      </c>
      <c r="I57" s="37">
        <f t="shared" si="13"/>
        <v>-32724</v>
      </c>
      <c r="J57" s="37">
        <f t="shared" si="13"/>
        <v>-53517</v>
      </c>
      <c r="K57" s="37">
        <f t="shared" ref="K57:K90" si="14">SUM(B57:J57)</f>
        <v>-1683873.5699999998</v>
      </c>
    </row>
    <row r="58" spans="1:11" ht="18.75" customHeight="1">
      <c r="A58" s="12" t="s">
        <v>85</v>
      </c>
      <c r="B58" s="37">
        <f>-ROUND(B9*$D$3,2)</f>
        <v>-143661</v>
      </c>
      <c r="C58" s="37">
        <f t="shared" ref="C58:J58" si="15">-ROUND(C9*$D$3,2)</f>
        <v>-200322</v>
      </c>
      <c r="D58" s="37">
        <f t="shared" si="15"/>
        <v>-180222</v>
      </c>
      <c r="E58" s="37">
        <f t="shared" si="15"/>
        <v>-129408</v>
      </c>
      <c r="F58" s="37">
        <f t="shared" si="15"/>
        <v>-155637</v>
      </c>
      <c r="G58" s="37">
        <f t="shared" si="15"/>
        <v>-182607</v>
      </c>
      <c r="H58" s="37">
        <f t="shared" si="15"/>
        <v>-172737</v>
      </c>
      <c r="I58" s="37">
        <f t="shared" si="15"/>
        <v>-32724</v>
      </c>
      <c r="J58" s="37">
        <f t="shared" si="15"/>
        <v>-53517</v>
      </c>
      <c r="K58" s="37">
        <f t="shared" si="14"/>
        <v>-1250835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-120</v>
      </c>
      <c r="C60" s="49">
        <v>-150</v>
      </c>
      <c r="D60" s="49">
        <v>-189</v>
      </c>
      <c r="E60" s="49">
        <v>-90</v>
      </c>
      <c r="F60" s="49">
        <v>-60</v>
      </c>
      <c r="G60" s="49">
        <v>-129</v>
      </c>
      <c r="H60" s="20">
        <v>0</v>
      </c>
      <c r="I60" s="20">
        <v>0</v>
      </c>
      <c r="J60" s="20">
        <v>0</v>
      </c>
      <c r="K60" s="37">
        <f t="shared" si="14"/>
        <v>-738</v>
      </c>
    </row>
    <row r="61" spans="1:11" ht="18.75" customHeight="1">
      <c r="A61" s="12" t="s">
        <v>61</v>
      </c>
      <c r="B61" s="49">
        <v>-90</v>
      </c>
      <c r="C61" s="49">
        <v>-60</v>
      </c>
      <c r="D61" s="49">
        <v>-129</v>
      </c>
      <c r="E61" s="49">
        <v>-129</v>
      </c>
      <c r="F61" s="49">
        <v>0</v>
      </c>
      <c r="G61" s="49">
        <v>0</v>
      </c>
      <c r="H61" s="20">
        <v>0</v>
      </c>
      <c r="I61" s="20">
        <v>0</v>
      </c>
      <c r="J61" s="20">
        <v>0</v>
      </c>
      <c r="K61" s="37">
        <f t="shared" si="14"/>
        <v>-408</v>
      </c>
    </row>
    <row r="62" spans="1:11" ht="18.75" customHeight="1">
      <c r="A62" s="12" t="s">
        <v>62</v>
      </c>
      <c r="B62" s="49">
        <v>-105104.83</v>
      </c>
      <c r="C62" s="49">
        <v>-6110.86</v>
      </c>
      <c r="D62" s="49">
        <v>-27401.5</v>
      </c>
      <c r="E62" s="49">
        <v>-116649.45</v>
      </c>
      <c r="F62" s="49">
        <v>-107279.6</v>
      </c>
      <c r="G62" s="49">
        <v>-69346.33</v>
      </c>
      <c r="H62" s="20">
        <v>0</v>
      </c>
      <c r="I62" s="20">
        <v>0</v>
      </c>
      <c r="J62" s="20">
        <v>0</v>
      </c>
      <c r="K62" s="37">
        <f t="shared" si="14"/>
        <v>-431892.57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H64" si="16">SUM(B65:B86)</f>
        <v>-37207.409999999996</v>
      </c>
      <c r="C64" s="49">
        <f t="shared" si="16"/>
        <v>-42945</v>
      </c>
      <c r="D64" s="20">
        <f t="shared" si="16"/>
        <v>-22527.359999999997</v>
      </c>
      <c r="E64" s="20">
        <f t="shared" si="16"/>
        <v>-174177.47</v>
      </c>
      <c r="F64" s="20">
        <f t="shared" si="16"/>
        <v>-152989.78</v>
      </c>
      <c r="G64" s="20">
        <f t="shared" si="16"/>
        <v>-43300.83</v>
      </c>
      <c r="H64" s="20">
        <f t="shared" si="16"/>
        <v>-69378</v>
      </c>
      <c r="I64" s="20">
        <v>-180495.09</v>
      </c>
      <c r="J64" s="20">
        <v>237083.67</v>
      </c>
      <c r="K64" s="37">
        <f t="shared" si="14"/>
        <v>-485937.27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20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-21400.42</v>
      </c>
      <c r="E69" s="37">
        <v>-15007.26</v>
      </c>
      <c r="F69" s="37">
        <v>-20623.080000000002</v>
      </c>
      <c r="G69" s="37">
        <v>-31426.41</v>
      </c>
      <c r="H69" s="37">
        <v>-15388</v>
      </c>
      <c r="I69" s="37">
        <v>-5409.59</v>
      </c>
      <c r="J69" s="37">
        <v>-11152.33</v>
      </c>
      <c r="K69" s="50">
        <f t="shared" si="14"/>
        <v>-158639.10999999999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37">
        <v>-21613.19</v>
      </c>
      <c r="C71" s="37">
        <v>-20104.29</v>
      </c>
      <c r="D71" s="20">
        <v>0</v>
      </c>
      <c r="E71" s="37">
        <v>-157686.91</v>
      </c>
      <c r="F71" s="37">
        <v>-131973.37</v>
      </c>
      <c r="G71" s="37">
        <v>-11850.81</v>
      </c>
      <c r="H71" s="37">
        <v>-53990</v>
      </c>
      <c r="I71" s="20">
        <v>0</v>
      </c>
      <c r="J71" s="20">
        <v>0</v>
      </c>
      <c r="K71" s="50">
        <f t="shared" si="14"/>
        <v>-397218.57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-133236</v>
      </c>
      <c r="J77" s="37">
        <v>248236</v>
      </c>
      <c r="K77" s="37">
        <f t="shared" si="14"/>
        <v>115000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102</v>
      </c>
      <c r="B86" s="20">
        <v>0</v>
      </c>
      <c r="C86" s="37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103</v>
      </c>
      <c r="B87" s="20">
        <v>0</v>
      </c>
      <c r="C87" s="37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101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33">
        <f t="shared" si="14"/>
        <v>0</v>
      </c>
    </row>
    <row r="89" spans="1:12" ht="18.75" customHeight="1">
      <c r="A89" s="16" t="s">
        <v>97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33">
        <f t="shared" si="14"/>
        <v>0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1160808.42</v>
      </c>
      <c r="C91" s="25">
        <f t="shared" si="17"/>
        <v>1808336.9499999997</v>
      </c>
      <c r="D91" s="25">
        <f t="shared" si="17"/>
        <v>2037879.2</v>
      </c>
      <c r="E91" s="25">
        <f t="shared" si="17"/>
        <v>925339.4800000001</v>
      </c>
      <c r="F91" s="25">
        <f t="shared" si="17"/>
        <v>1572410.1099999999</v>
      </c>
      <c r="G91" s="25">
        <f t="shared" si="17"/>
        <v>2338786.1399999997</v>
      </c>
      <c r="H91" s="25">
        <f t="shared" si="17"/>
        <v>1113985.23</v>
      </c>
      <c r="I91" s="25">
        <f>+I92+I93</f>
        <v>216877.50999999998</v>
      </c>
      <c r="J91" s="25">
        <f>+J92+J93</f>
        <v>910488.91</v>
      </c>
      <c r="K91" s="50">
        <f>SUM(B91:J91)</f>
        <v>12084911.950000001</v>
      </c>
      <c r="L91" s="57"/>
    </row>
    <row r="92" spans="1:12" ht="18.75" customHeight="1">
      <c r="A92" s="16" t="s">
        <v>92</v>
      </c>
      <c r="B92" s="25">
        <f t="shared" ref="B92:H92" si="18">+B44+B57+B64+B88</f>
        <v>1145909.8899999999</v>
      </c>
      <c r="C92" s="25">
        <f t="shared" si="18"/>
        <v>1788521.5699999998</v>
      </c>
      <c r="D92" s="25">
        <f t="shared" si="18"/>
        <v>2017539.3699999999</v>
      </c>
      <c r="E92" s="25">
        <f t="shared" si="18"/>
        <v>906064.59000000008</v>
      </c>
      <c r="F92" s="25">
        <f t="shared" si="18"/>
        <v>1554459.2</v>
      </c>
      <c r="G92" s="25">
        <f t="shared" si="18"/>
        <v>2313656.0699999998</v>
      </c>
      <c r="H92" s="25">
        <f t="shared" si="18"/>
        <v>1100724.92</v>
      </c>
      <c r="I92" s="25">
        <f>+I44+I57+I64+I88</f>
        <v>216877.50999999998</v>
      </c>
      <c r="J92" s="25">
        <f>+J44+J57+J64+J88</f>
        <v>898873.58000000007</v>
      </c>
      <c r="K92" s="50">
        <f>SUM(B92:J92)</f>
        <v>11942626.699999999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14898.53</v>
      </c>
      <c r="C93" s="25">
        <f t="shared" si="19"/>
        <v>19815.38</v>
      </c>
      <c r="D93" s="25">
        <f t="shared" si="19"/>
        <v>20339.830000000002</v>
      </c>
      <c r="E93" s="25">
        <f t="shared" si="19"/>
        <v>19274.89</v>
      </c>
      <c r="F93" s="25">
        <f t="shared" si="19"/>
        <v>17950.91</v>
      </c>
      <c r="G93" s="25">
        <f t="shared" si="19"/>
        <v>25130.07</v>
      </c>
      <c r="H93" s="25">
        <f t="shared" si="19"/>
        <v>13260.31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142285.25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12084911.959999999</v>
      </c>
    </row>
    <row r="100" spans="1:11" ht="18.75" customHeight="1">
      <c r="A100" s="27" t="s">
        <v>80</v>
      </c>
      <c r="B100" s="28">
        <v>150046.34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150046.34</v>
      </c>
    </row>
    <row r="101" spans="1:11" ht="18.75" customHeight="1">
      <c r="A101" s="27" t="s">
        <v>81</v>
      </c>
      <c r="B101" s="28">
        <v>1010762.08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1010762.08</v>
      </c>
    </row>
    <row r="102" spans="1:11" ht="18.75" customHeight="1">
      <c r="A102" s="27" t="s">
        <v>82</v>
      </c>
      <c r="B102" s="42">
        <v>0</v>
      </c>
      <c r="C102" s="28">
        <f>+C91</f>
        <v>1808336.9499999997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1808336.9499999997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2037879.2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2037879.2</v>
      </c>
    </row>
    <row r="104" spans="1:11" ht="18.75" customHeight="1">
      <c r="A104" s="27" t="s">
        <v>104</v>
      </c>
      <c r="B104" s="42">
        <v>0</v>
      </c>
      <c r="C104" s="42">
        <v>0</v>
      </c>
      <c r="D104" s="42">
        <v>0</v>
      </c>
      <c r="E104" s="28">
        <f>+E91</f>
        <v>925339.4800000001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925339.4800000001</v>
      </c>
    </row>
    <row r="105" spans="1:11" ht="18.75" customHeight="1">
      <c r="A105" s="27" t="s">
        <v>105</v>
      </c>
      <c r="B105" s="42">
        <v>0</v>
      </c>
      <c r="C105" s="42">
        <v>0</v>
      </c>
      <c r="D105" s="42">
        <v>0</v>
      </c>
      <c r="E105" s="42">
        <v>0</v>
      </c>
      <c r="F105" s="28">
        <v>195436.22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195436.22</v>
      </c>
    </row>
    <row r="106" spans="1:11" ht="18.75" customHeight="1">
      <c r="A106" s="27" t="s">
        <v>106</v>
      </c>
      <c r="B106" s="42">
        <v>0</v>
      </c>
      <c r="C106" s="42">
        <v>0</v>
      </c>
      <c r="D106" s="42">
        <v>0</v>
      </c>
      <c r="E106" s="42">
        <v>0</v>
      </c>
      <c r="F106" s="28">
        <v>266924.15999999997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266924.15999999997</v>
      </c>
    </row>
    <row r="107" spans="1:11" ht="18.75" customHeight="1">
      <c r="A107" s="27" t="s">
        <v>107</v>
      </c>
      <c r="B107" s="42">
        <v>0</v>
      </c>
      <c r="C107" s="42">
        <v>0</v>
      </c>
      <c r="D107" s="42">
        <v>0</v>
      </c>
      <c r="E107" s="42">
        <v>0</v>
      </c>
      <c r="F107" s="28">
        <v>379810.3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379810.3</v>
      </c>
    </row>
    <row r="108" spans="1:11" ht="18.75" customHeight="1">
      <c r="A108" s="27" t="s">
        <v>108</v>
      </c>
      <c r="B108" s="42">
        <v>0</v>
      </c>
      <c r="C108" s="42">
        <v>0</v>
      </c>
      <c r="D108" s="42">
        <v>0</v>
      </c>
      <c r="E108" s="42">
        <v>0</v>
      </c>
      <c r="F108" s="28">
        <v>730239.43</v>
      </c>
      <c r="G108" s="42"/>
      <c r="H108" s="42">
        <v>0</v>
      </c>
      <c r="I108" s="42">
        <v>0</v>
      </c>
      <c r="J108" s="42">
        <v>0</v>
      </c>
      <c r="K108" s="43">
        <f t="shared" si="20"/>
        <v>730239.43</v>
      </c>
    </row>
    <row r="109" spans="1:11" ht="18.75" customHeight="1">
      <c r="A109" s="27" t="s">
        <v>109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686693.52</v>
      </c>
      <c r="H109" s="42">
        <v>0</v>
      </c>
      <c r="I109" s="42">
        <v>0</v>
      </c>
      <c r="J109" s="42">
        <v>0</v>
      </c>
      <c r="K109" s="43">
        <f t="shared" si="20"/>
        <v>686693.52</v>
      </c>
    </row>
    <row r="110" spans="1:11" ht="18.75" customHeight="1">
      <c r="A110" s="27" t="s">
        <v>110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54109.32</v>
      </c>
      <c r="H110" s="42">
        <v>0</v>
      </c>
      <c r="I110" s="42">
        <v>0</v>
      </c>
      <c r="J110" s="42">
        <v>0</v>
      </c>
      <c r="K110" s="43">
        <f t="shared" si="20"/>
        <v>54109.32</v>
      </c>
    </row>
    <row r="111" spans="1:11" ht="18.75" customHeight="1">
      <c r="A111" s="27" t="s">
        <v>111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377936.19</v>
      </c>
      <c r="H111" s="42">
        <v>0</v>
      </c>
      <c r="I111" s="42">
        <v>0</v>
      </c>
      <c r="J111" s="42">
        <v>0</v>
      </c>
      <c r="K111" s="43">
        <f t="shared" si="20"/>
        <v>377936.19</v>
      </c>
    </row>
    <row r="112" spans="1:11" ht="18.75" customHeight="1">
      <c r="A112" s="27" t="s">
        <v>112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318174.78000000003</v>
      </c>
      <c r="H112" s="42">
        <v>0</v>
      </c>
      <c r="I112" s="42">
        <v>0</v>
      </c>
      <c r="J112" s="42">
        <v>0</v>
      </c>
      <c r="K112" s="43">
        <f t="shared" si="20"/>
        <v>318174.78000000003</v>
      </c>
    </row>
    <row r="113" spans="1:11" ht="18.75" customHeight="1">
      <c r="A113" s="27" t="s">
        <v>113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901872.34</v>
      </c>
      <c r="H113" s="42">
        <v>0</v>
      </c>
      <c r="I113" s="42">
        <v>0</v>
      </c>
      <c r="J113" s="42">
        <v>0</v>
      </c>
      <c r="K113" s="43">
        <f t="shared" si="20"/>
        <v>901872.34</v>
      </c>
    </row>
    <row r="114" spans="1:11" ht="18.75" customHeight="1">
      <c r="A114" s="27" t="s">
        <v>114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405017.16</v>
      </c>
      <c r="I114" s="42">
        <v>0</v>
      </c>
      <c r="J114" s="42">
        <v>0</v>
      </c>
      <c r="K114" s="43">
        <f t="shared" si="20"/>
        <v>405017.16</v>
      </c>
    </row>
    <row r="115" spans="1:11" ht="18.75" customHeight="1">
      <c r="A115" s="27" t="s">
        <v>115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708968.07</v>
      </c>
      <c r="I115" s="42">
        <v>0</v>
      </c>
      <c r="J115" s="42">
        <v>0</v>
      </c>
      <c r="K115" s="43">
        <f t="shared" si="20"/>
        <v>708968.07</v>
      </c>
    </row>
    <row r="116" spans="1:11" ht="18.75" customHeight="1">
      <c r="A116" s="27" t="s">
        <v>116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216877.51</v>
      </c>
      <c r="J116" s="42">
        <v>0</v>
      </c>
      <c r="K116" s="43">
        <f t="shared" si="20"/>
        <v>216877.51</v>
      </c>
    </row>
    <row r="117" spans="1:11" ht="18.75" customHeight="1">
      <c r="A117" s="29" t="s">
        <v>117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910488.91</v>
      </c>
      <c r="K117" s="46">
        <f t="shared" si="20"/>
        <v>910488.91</v>
      </c>
    </row>
    <row r="118" spans="1:11" ht="18.75" customHeight="1">
      <c r="A118" s="41"/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/>
    </row>
    <row r="120" spans="1:11" ht="18.75" customHeight="1">
      <c r="A120" s="41"/>
    </row>
    <row r="121" spans="1:11" ht="18.75" customHeight="1">
      <c r="A121" s="41"/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2013-11-26T20:31:16Z</dcterms:modified>
</cp:coreProperties>
</file>