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CONCESSÃO'!$A$1:$J$118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B9" i="8"/>
  <c r="B8" s="1"/>
  <c r="C9"/>
  <c r="C8" s="1"/>
  <c r="C7" s="1"/>
  <c r="D9"/>
  <c r="D8" s="1"/>
  <c r="D7" s="1"/>
  <c r="D45" s="1"/>
  <c r="D44" s="1"/>
  <c r="E9"/>
  <c r="E8" s="1"/>
  <c r="E7" s="1"/>
  <c r="F9"/>
  <c r="F8" s="1"/>
  <c r="F7" s="1"/>
  <c r="F45" s="1"/>
  <c r="F44" s="1"/>
  <c r="G9"/>
  <c r="G8" s="1"/>
  <c r="G7" s="1"/>
  <c r="G45" s="1"/>
  <c r="G44" s="1"/>
  <c r="H9"/>
  <c r="H8" s="1"/>
  <c r="H7" s="1"/>
  <c r="H45" s="1"/>
  <c r="H44" s="1"/>
  <c r="I9"/>
  <c r="I8" s="1"/>
  <c r="I7" s="1"/>
  <c r="I45" s="1"/>
  <c r="I44" s="1"/>
  <c r="J9"/>
  <c r="J10"/>
  <c r="J11"/>
  <c r="B12"/>
  <c r="C12"/>
  <c r="D12"/>
  <c r="E12"/>
  <c r="F12"/>
  <c r="G12"/>
  <c r="H12"/>
  <c r="I12"/>
  <c r="J12"/>
  <c r="J13"/>
  <c r="J14"/>
  <c r="J15"/>
  <c r="B16"/>
  <c r="C16"/>
  <c r="D16"/>
  <c r="E16"/>
  <c r="F16"/>
  <c r="G16"/>
  <c r="H16"/>
  <c r="I16"/>
  <c r="J16"/>
  <c r="J17"/>
  <c r="J18"/>
  <c r="J19"/>
  <c r="J20"/>
  <c r="J21"/>
  <c r="J22"/>
  <c r="J23"/>
  <c r="B25"/>
  <c r="C25"/>
  <c r="D25"/>
  <c r="E25"/>
  <c r="F25"/>
  <c r="G25"/>
  <c r="H25"/>
  <c r="I25"/>
  <c r="J31"/>
  <c r="J32"/>
  <c r="J33"/>
  <c r="J35"/>
  <c r="J36"/>
  <c r="J37"/>
  <c r="J38"/>
  <c r="J39"/>
  <c r="J40"/>
  <c r="J41"/>
  <c r="J47"/>
  <c r="I49"/>
  <c r="J49"/>
  <c r="J50"/>
  <c r="J51"/>
  <c r="J52"/>
  <c r="B58"/>
  <c r="B57" s="1"/>
  <c r="C58"/>
  <c r="C57" s="1"/>
  <c r="D58"/>
  <c r="D57" s="1"/>
  <c r="D56" s="1"/>
  <c r="E58"/>
  <c r="E57" s="1"/>
  <c r="E56" s="1"/>
  <c r="F58"/>
  <c r="F57" s="1"/>
  <c r="F56" s="1"/>
  <c r="G58"/>
  <c r="G57" s="1"/>
  <c r="G56" s="1"/>
  <c r="H58"/>
  <c r="H57" s="1"/>
  <c r="H56" s="1"/>
  <c r="I58"/>
  <c r="I57" s="1"/>
  <c r="I56" s="1"/>
  <c r="J58"/>
  <c r="J59"/>
  <c r="J60"/>
  <c r="J61"/>
  <c r="J62"/>
  <c r="J63"/>
  <c r="B64"/>
  <c r="C64"/>
  <c r="J64" s="1"/>
  <c r="D64"/>
  <c r="E64"/>
  <c r="F64"/>
  <c r="G64"/>
  <c r="H64"/>
  <c r="I64"/>
  <c r="J65"/>
  <c r="J66"/>
  <c r="J67"/>
  <c r="J68"/>
  <c r="J69"/>
  <c r="J90"/>
  <c r="B93"/>
  <c r="C93"/>
  <c r="D93"/>
  <c r="E93"/>
  <c r="F93"/>
  <c r="G93"/>
  <c r="H93"/>
  <c r="I93"/>
  <c r="J93"/>
  <c r="J94"/>
  <c r="J100"/>
  <c r="J101"/>
  <c r="J104"/>
  <c r="J105"/>
  <c r="J106"/>
  <c r="J108"/>
  <c r="J109"/>
  <c r="J110"/>
  <c r="J111"/>
  <c r="J112"/>
  <c r="J113"/>
  <c r="J114"/>
  <c r="J115"/>
  <c r="J116"/>
  <c r="J117"/>
  <c r="J118"/>
  <c r="C56" l="1"/>
  <c r="H43"/>
  <c r="H92"/>
  <c r="H91" s="1"/>
  <c r="F43"/>
  <c r="F92"/>
  <c r="F91" s="1"/>
  <c r="F107" s="1"/>
  <c r="J107" s="1"/>
  <c r="D43"/>
  <c r="D92"/>
  <c r="D91" s="1"/>
  <c r="D103" s="1"/>
  <c r="J103" s="1"/>
  <c r="J8"/>
  <c r="J7" s="1"/>
  <c r="B7"/>
  <c r="B45" s="1"/>
  <c r="J57"/>
  <c r="B56"/>
  <c r="J56" s="1"/>
  <c r="I43"/>
  <c r="I92"/>
  <c r="I91" s="1"/>
  <c r="G43"/>
  <c r="G92"/>
  <c r="G91" s="1"/>
  <c r="E48"/>
  <c r="J48" s="1"/>
  <c r="E45"/>
  <c r="E44" s="1"/>
  <c r="C45"/>
  <c r="C46"/>
  <c r="J46" s="1"/>
  <c r="C44" l="1"/>
  <c r="E43"/>
  <c r="E92"/>
  <c r="E91" s="1"/>
  <c r="J45"/>
  <c r="J44" s="1"/>
  <c r="B44"/>
  <c r="B43" l="1"/>
  <c r="B92"/>
  <c r="C43"/>
  <c r="C92"/>
  <c r="C91" s="1"/>
  <c r="C102" s="1"/>
  <c r="J102" s="1"/>
  <c r="J99" s="1"/>
  <c r="J43" l="1"/>
  <c r="J92"/>
  <c r="B91"/>
  <c r="J91" s="1"/>
</calcChain>
</file>

<file path=xl/sharedStrings.xml><?xml version="1.0" encoding="utf-8"?>
<sst xmlns="http://schemas.openxmlformats.org/spreadsheetml/2006/main" count="122" uniqueCount="122">
  <si>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</si>
  <si>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</si>
  <si>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</si>
  <si>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</si>
  <si>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</si>
  <si>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</si>
  <si>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</si>
  <si>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</si>
  <si>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</si>
  <si>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</si>
  <si>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</si>
  <si>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</si>
  <si>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</si>
  <si>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</si>
  <si>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</si>
  <si>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</si>
  <si>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</si>
  <si>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</si>
  <si>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</si>
  <si>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</si>
  <si>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</si>
  <si>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</si>
  <si>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</si>
  <si>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</si>
  <si>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</si>
  <si>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</si>
  <si>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</si>
  <si>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</si>
  <si>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</si>
  <si>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</si>
  <si>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</si>
  <si>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CONCESSIONÁRIAS</t>
  </si>
  <si>
    <t>1. Passageiros Transportados da Área (1.1 +  1.2 + 1.3 + 1.4)</t>
  </si>
  <si>
    <t>1.1. Pagantes (1.1.1. + 1.1.2.)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</si>
  <si>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</si>
  <si>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</si>
  <si>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</si>
  <si>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</si>
  <si>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</si>
  <si>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</si>
  <si>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</si>
  <si>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</si>
  <si>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</si>
  <si>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</si>
  <si>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</si>
  <si>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</si>
  <si>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</si>
  <si>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</si>
  <si>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</si>
  <si>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</si>
  <si>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</si>
  <si>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</si>
  <si>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</si>
  <si>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</si>
  <si>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</si>
  <si>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</si>
  <si>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</si>
  <si>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</si>
  <si>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</si>
  <si>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</si>
  <si>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</si>
  <si>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</si>
  <si>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6.1.3. Venda de Cartões Estudantes (UMES)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</si>
  <si>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</si>
  <si>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</si>
  <si>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</si>
  <si>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</si>
  <si>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</si>
  <si>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</si>
  <si>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</si>
  <si>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</si>
  <si>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</si>
  <si>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</si>
  <si>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</si>
  <si>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</si>
  <si>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</si>
  <si>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</si>
  <si>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</si>
  <si>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</si>
  <si>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</si>
  <si>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</si>
  <si>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</si>
  <si>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</si>
  <si>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</si>
  <si>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</si>
  <si>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</si>
  <si>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</si>
  <si>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</si>
  <si>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</si>
  <si>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</si>
  <si>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</si>
  <si>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</si>
  <si>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</si>
  <si>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</si>
  <si>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</si>
  <si>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</si>
  <si>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</si>
  <si>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</si>
  <si>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</si>
  <si>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6.4. Revisão de Remuneração pelo Serviço Atende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</si>
  <si>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</si>
  <si>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</si>
  <si>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</si>
  <si>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8.8. Via Sul Transportes Urbanos Ltda.</t>
  </si>
  <si>
    <t>8.9. VIP - Transportes Urbanos Ltda.</t>
  </si>
  <si>
    <t>8.10. Tupi Transportes Urbanos Piratininga Ltda.</t>
  </si>
  <si>
    <t>8.11. Mobibrasil Transp Urbano Ltda.</t>
  </si>
  <si>
    <t>8.12. Viação Cidade Dutra Ltda.</t>
  </si>
  <si>
    <t>8.13. VIP - Transportes Urbanos Ltda.</t>
  </si>
  <si>
    <t>8.14. Viação Campo Belo Ltda.</t>
  </si>
  <si>
    <t>8.15. Transkuba Transportes Gerais Ltda.</t>
  </si>
  <si>
    <t>8.16. Viação Gatusa Transportes Urb. Ltda.</t>
  </si>
  <si>
    <t>8.17. Consórcio Sete</t>
  </si>
  <si>
    <t>8.18. Viação Gato Preto Ltda.</t>
  </si>
  <si>
    <t>8.19. Transpass Transp. de Pass. Ltda</t>
  </si>
  <si>
    <t xml:space="preserve">6.3. Revisão de Remuneração pelo Transporte Coletivo </t>
  </si>
  <si>
    <t>6.2.22. Descumprimento de entrega Balancete Semestral</t>
  </si>
  <si>
    <t xml:space="preserve">6.2.23. Pacto Ministério do Trabalho e Emprego </t>
  </si>
  <si>
    <t>8.5. Área 4</t>
  </si>
  <si>
    <t>8.6. Área 4</t>
  </si>
  <si>
    <t>8.7. Área 4</t>
  </si>
  <si>
    <t>OPERAÇÃO 13/11/13 - VENCIMENTO 22/11/13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</si>
</sst>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0000_);_([$R$ -416]* \(#,##0.000000\);_([$R$ -416]* &quot;-&quot;??_);_(@_)"/>
    <numFmt numFmtId="175" formatCode="_([$R$ -416]* #,##0.00_);_([$R$ -416]* \(#,##0.00\);_([$R$ -416]* &quot;-&quot;??_);_(@_)"/>
    <numFmt numFmtId="176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174" fontId="4" fillId="0" borderId="1" xfId="2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5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6" fontId="4" fillId="0" borderId="1" xfId="2" applyNumberFormat="1" applyFont="1" applyFill="1" applyBorder="1" applyAlignment="1">
      <alignment horizontal="center" vertical="center"/>
    </xf>
    <xf numFmtId="175" fontId="4" fillId="0" borderId="1" xfId="4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4" fillId="0" borderId="4" xfId="2" applyNumberFormat="1" applyFont="1" applyFill="1" applyBorder="1" applyAlignment="1">
      <alignment horizontal="center" vertical="center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showGridLines="0" tabSelected="1" zoomScaleNormal="100" zoomScaleSheetLayoutView="70" workbookViewId="0">
      <selection sqref="A1:J1"/>
    </sheetView>
  </sheetViews>
  <sheetFormatPr defaultRowHeight="14.25"/>
  <cols>
    <col min="1" max="1" width="90" style="1" customWidth="1"/>
    <col min="2" max="9" width="16.25" style="1" customWidth="1"/>
    <col min="10" max="10" width="18.75" style="1" customWidth="1"/>
    <col min="11" max="11" width="14.75" style="1" bestFit="1" customWidth="1"/>
    <col min="12" max="12" width="10.125" style="1" bestFit="1" customWidth="1"/>
    <col min="13" max="16384" width="9" style="1"/>
  </cols>
  <sheetData>
    <row r="1" spans="1:12" ht="21">
      <c r="A1" s="59" t="s">
        <v>90</v>
      </c>
      <c r="B1" s="59"/>
      <c r="C1" s="59"/>
      <c r="D1" s="59"/>
      <c r="E1" s="59"/>
      <c r="F1" s="59"/>
      <c r="G1" s="59"/>
      <c r="H1" s="59"/>
      <c r="I1" s="59"/>
      <c r="J1" s="59"/>
    </row>
    <row r="2" spans="1:12" ht="21">
      <c r="A2" s="60" t="s">
        <v>121</v>
      </c>
      <c r="B2" s="60"/>
      <c r="C2" s="60"/>
      <c r="D2" s="60"/>
      <c r="E2" s="60"/>
      <c r="F2" s="60"/>
      <c r="G2" s="60"/>
      <c r="H2" s="60"/>
      <c r="I2" s="60"/>
      <c r="J2" s="60"/>
    </row>
    <row r="3" spans="1:12" ht="15.75">
      <c r="A3" s="4"/>
      <c r="B3" s="5"/>
      <c r="C3" s="4" t="s">
        <v>15</v>
      </c>
      <c r="D3" s="6">
        <v>3</v>
      </c>
      <c r="E3" s="7"/>
      <c r="F3" s="7"/>
      <c r="G3" s="7"/>
      <c r="H3" s="7"/>
      <c r="I3" s="7"/>
      <c r="J3" s="4"/>
    </row>
    <row r="4" spans="1:12" ht="15.75">
      <c r="A4" s="61" t="s">
        <v>16</v>
      </c>
      <c r="B4" s="62" t="s">
        <v>31</v>
      </c>
      <c r="C4" s="63"/>
      <c r="D4" s="63"/>
      <c r="E4" s="63"/>
      <c r="F4" s="63"/>
      <c r="G4" s="63"/>
      <c r="H4" s="63"/>
      <c r="I4" s="64"/>
      <c r="J4" s="65" t="s">
        <v>17</v>
      </c>
    </row>
    <row r="5" spans="1:12" ht="38.25">
      <c r="A5" s="61"/>
      <c r="B5" s="30" t="s">
        <v>8</v>
      </c>
      <c r="C5" s="30" t="s">
        <v>9</v>
      </c>
      <c r="D5" s="30" t="s">
        <v>10</v>
      </c>
      <c r="E5" s="66" t="s">
        <v>3</v>
      </c>
      <c r="F5" s="30" t="s">
        <v>11</v>
      </c>
      <c r="G5" s="30" t="s">
        <v>12</v>
      </c>
      <c r="H5" s="30" t="s">
        <v>13</v>
      </c>
      <c r="I5" s="30" t="s">
        <v>14</v>
      </c>
      <c r="J5" s="61"/>
    </row>
    <row r="6" spans="1:12" ht="18.75" customHeight="1">
      <c r="A6" s="61"/>
      <c r="B6" s="3" t="s">
        <v>0</v>
      </c>
      <c r="C6" s="3" t="s">
        <v>1</v>
      </c>
      <c r="D6" s="3" t="s">
        <v>2</v>
      </c>
      <c r="E6" s="65"/>
      <c r="F6" s="3" t="s">
        <v>4</v>
      </c>
      <c r="G6" s="3" t="s">
        <v>5</v>
      </c>
      <c r="H6" s="3" t="s">
        <v>6</v>
      </c>
      <c r="I6" s="3" t="s">
        <v>7</v>
      </c>
      <c r="J6" s="61"/>
    </row>
    <row r="7" spans="1:12" ht="17.25" customHeight="1">
      <c r="A7" s="8" t="s">
        <v>32</v>
      </c>
      <c r="B7" s="9">
        <f t="shared" ref="B7:J7" si="0">+B8+B16+B20+B23</f>
        <v>636413</v>
      </c>
      <c r="C7" s="9">
        <f t="shared" si="0"/>
        <v>795726</v>
      </c>
      <c r="D7" s="9">
        <f t="shared" si="0"/>
        <v>822023</v>
      </c>
      <c r="E7" s="9">
        <f t="shared" si="0"/>
        <v>419101</v>
      </c>
      <c r="F7" s="9">
        <f t="shared" si="0"/>
        <v>576998</v>
      </c>
      <c r="G7" s="9">
        <f t="shared" si="0"/>
        <v>820275</v>
      </c>
      <c r="H7" s="9">
        <f t="shared" si="0"/>
        <v>1263260</v>
      </c>
      <c r="I7" s="9">
        <f t="shared" si="0"/>
        <v>597426</v>
      </c>
      <c r="J7" s="9">
        <f t="shared" si="0"/>
        <v>5931222</v>
      </c>
      <c r="K7" s="56"/>
    </row>
    <row r="8" spans="1:12" ht="17.25" customHeight="1">
      <c r="A8" s="10" t="s">
        <v>33</v>
      </c>
      <c r="B8" s="11">
        <f>B9+B12</f>
        <v>375963</v>
      </c>
      <c r="C8" s="11">
        <f t="shared" ref="C8:I8" si="1">C9+C12</f>
        <v>482992</v>
      </c>
      <c r="D8" s="11">
        <f t="shared" si="1"/>
        <v>464030</v>
      </c>
      <c r="E8" s="11">
        <f t="shared" si="1"/>
        <v>230656</v>
      </c>
      <c r="F8" s="11">
        <f t="shared" si="1"/>
        <v>338910</v>
      </c>
      <c r="G8" s="11">
        <f t="shared" si="1"/>
        <v>457756</v>
      </c>
      <c r="H8" s="11">
        <f t="shared" si="1"/>
        <v>682602</v>
      </c>
      <c r="I8" s="11">
        <f t="shared" si="1"/>
        <v>365774</v>
      </c>
      <c r="J8" s="11">
        <f t="shared" ref="J8:J23" si="2">SUM(B8:I8)</f>
        <v>3398683</v>
      </c>
    </row>
    <row r="9" spans="1:12" ht="17.25" customHeight="1">
      <c r="A9" s="15" t="s">
        <v>18</v>
      </c>
      <c r="B9" s="13">
        <f>+B10+B11</f>
        <v>45652</v>
      </c>
      <c r="C9" s="13">
        <f t="shared" ref="C9:I9" si="3">+C10+C11</f>
        <v>62341</v>
      </c>
      <c r="D9" s="13">
        <f t="shared" si="3"/>
        <v>54677</v>
      </c>
      <c r="E9" s="13">
        <f t="shared" si="3"/>
        <v>26744</v>
      </c>
      <c r="F9" s="13">
        <f t="shared" si="3"/>
        <v>40796</v>
      </c>
      <c r="G9" s="13">
        <f t="shared" si="3"/>
        <v>48187</v>
      </c>
      <c r="H9" s="13">
        <f t="shared" si="3"/>
        <v>56878</v>
      </c>
      <c r="I9" s="13">
        <f t="shared" si="3"/>
        <v>55421</v>
      </c>
      <c r="J9" s="11">
        <f t="shared" si="2"/>
        <v>390696</v>
      </c>
    </row>
    <row r="10" spans="1:12" ht="17.25" customHeight="1">
      <c r="A10" s="31" t="s">
        <v>19</v>
      </c>
      <c r="B10" s="13">
        <v>45652</v>
      </c>
      <c r="C10" s="13">
        <v>62341</v>
      </c>
      <c r="D10" s="13">
        <v>54677</v>
      </c>
      <c r="E10" s="13">
        <v>26744</v>
      </c>
      <c r="F10" s="13">
        <v>40796</v>
      </c>
      <c r="G10" s="13">
        <v>48187</v>
      </c>
      <c r="H10" s="13">
        <v>56878</v>
      </c>
      <c r="I10" s="13">
        <v>55421</v>
      </c>
      <c r="J10" s="11">
        <f>SUM(B10:I10)</f>
        <v>390696</v>
      </c>
    </row>
    <row r="11" spans="1:12" ht="17.25" customHeight="1">
      <c r="A11" s="31" t="s">
        <v>20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1">
        <f>SUM(B11:I11)</f>
        <v>0</v>
      </c>
    </row>
    <row r="12" spans="1:12" ht="17.25" customHeight="1">
      <c r="A12" s="15" t="s">
        <v>34</v>
      </c>
      <c r="B12" s="17">
        <f t="shared" ref="B12:I12" si="4">SUM(B13:B15)</f>
        <v>330311</v>
      </c>
      <c r="C12" s="17">
        <f t="shared" si="4"/>
        <v>420651</v>
      </c>
      <c r="D12" s="17">
        <f t="shared" si="4"/>
        <v>409353</v>
      </c>
      <c r="E12" s="17">
        <f t="shared" si="4"/>
        <v>203912</v>
      </c>
      <c r="F12" s="17">
        <f t="shared" si="4"/>
        <v>298114</v>
      </c>
      <c r="G12" s="17">
        <f t="shared" si="4"/>
        <v>409569</v>
      </c>
      <c r="H12" s="17">
        <f t="shared" si="4"/>
        <v>625724</v>
      </c>
      <c r="I12" s="17">
        <f t="shared" si="4"/>
        <v>310353</v>
      </c>
      <c r="J12" s="11">
        <f t="shared" si="2"/>
        <v>3007987</v>
      </c>
    </row>
    <row r="13" spans="1:12" ht="17.25" customHeight="1">
      <c r="A13" s="14" t="s">
        <v>21</v>
      </c>
      <c r="B13" s="13">
        <v>129772</v>
      </c>
      <c r="C13" s="13">
        <v>178725</v>
      </c>
      <c r="D13" s="13">
        <v>181983</v>
      </c>
      <c r="E13" s="13">
        <v>91627</v>
      </c>
      <c r="F13" s="13">
        <v>130175</v>
      </c>
      <c r="G13" s="13">
        <v>176518</v>
      </c>
      <c r="H13" s="13">
        <v>263222</v>
      </c>
      <c r="I13" s="13">
        <v>124897</v>
      </c>
      <c r="J13" s="11">
        <f t="shared" si="2"/>
        <v>1276919</v>
      </c>
      <c r="K13" s="56"/>
      <c r="L13" s="57"/>
    </row>
    <row r="14" spans="1:12" ht="17.25" customHeight="1">
      <c r="A14" s="14" t="s">
        <v>22</v>
      </c>
      <c r="B14" s="13">
        <v>144210</v>
      </c>
      <c r="C14" s="13">
        <v>163834</v>
      </c>
      <c r="D14" s="13">
        <v>157878</v>
      </c>
      <c r="E14" s="13">
        <v>76814</v>
      </c>
      <c r="F14" s="13">
        <v>121710</v>
      </c>
      <c r="G14" s="13">
        <v>168026</v>
      </c>
      <c r="H14" s="13">
        <v>277833</v>
      </c>
      <c r="I14" s="13">
        <v>133190</v>
      </c>
      <c r="J14" s="11">
        <f t="shared" si="2"/>
        <v>1243495</v>
      </c>
      <c r="K14" s="56"/>
    </row>
    <row r="15" spans="1:12" ht="17.25" customHeight="1">
      <c r="A15" s="14" t="s">
        <v>23</v>
      </c>
      <c r="B15" s="13">
        <v>56329</v>
      </c>
      <c r="C15" s="13">
        <v>78092</v>
      </c>
      <c r="D15" s="13">
        <v>69492</v>
      </c>
      <c r="E15" s="13">
        <v>35471</v>
      </c>
      <c r="F15" s="13">
        <v>46229</v>
      </c>
      <c r="G15" s="13">
        <v>65025</v>
      </c>
      <c r="H15" s="13">
        <v>84669</v>
      </c>
      <c r="I15" s="13">
        <v>52266</v>
      </c>
      <c r="J15" s="11">
        <f t="shared" si="2"/>
        <v>487573</v>
      </c>
    </row>
    <row r="16" spans="1:12" ht="17.25" customHeight="1">
      <c r="A16" s="16" t="s">
        <v>24</v>
      </c>
      <c r="B16" s="11">
        <f>+B17+B18+B19</f>
        <v>217110</v>
      </c>
      <c r="C16" s="11">
        <f t="shared" ref="C16:I16" si="5">+C17+C18+C19</f>
        <v>245398</v>
      </c>
      <c r="D16" s="11">
        <f t="shared" si="5"/>
        <v>277646</v>
      </c>
      <c r="E16" s="11">
        <f t="shared" si="5"/>
        <v>139596</v>
      </c>
      <c r="F16" s="11">
        <f t="shared" si="5"/>
        <v>187191</v>
      </c>
      <c r="G16" s="11">
        <f t="shared" si="5"/>
        <v>298975</v>
      </c>
      <c r="H16" s="11">
        <f t="shared" si="5"/>
        <v>512363</v>
      </c>
      <c r="I16" s="11">
        <f t="shared" si="5"/>
        <v>188671</v>
      </c>
      <c r="J16" s="11">
        <f t="shared" si="2"/>
        <v>2066950</v>
      </c>
    </row>
    <row r="17" spans="1:11" ht="17.25" customHeight="1">
      <c r="A17" s="12" t="s">
        <v>25</v>
      </c>
      <c r="B17" s="13">
        <v>98212</v>
      </c>
      <c r="C17" s="13">
        <v>125004</v>
      </c>
      <c r="D17" s="13">
        <v>142946</v>
      </c>
      <c r="E17" s="13">
        <v>71723</v>
      </c>
      <c r="F17" s="13">
        <v>95761</v>
      </c>
      <c r="G17" s="13">
        <v>149485</v>
      </c>
      <c r="H17" s="13">
        <v>243707</v>
      </c>
      <c r="I17" s="13">
        <v>94448</v>
      </c>
      <c r="J17" s="11">
        <f t="shared" si="2"/>
        <v>1021286</v>
      </c>
      <c r="K17" s="56"/>
    </row>
    <row r="18" spans="1:11" ht="17.25" customHeight="1">
      <c r="A18" s="12" t="s">
        <v>26</v>
      </c>
      <c r="B18" s="13">
        <v>87655</v>
      </c>
      <c r="C18" s="13">
        <v>84324</v>
      </c>
      <c r="D18" s="13">
        <v>95977</v>
      </c>
      <c r="E18" s="13">
        <v>47395</v>
      </c>
      <c r="F18" s="13">
        <v>68390</v>
      </c>
      <c r="G18" s="13">
        <v>110840</v>
      </c>
      <c r="H18" s="13">
        <v>209939</v>
      </c>
      <c r="I18" s="13">
        <v>69365</v>
      </c>
      <c r="J18" s="11">
        <f t="shared" si="2"/>
        <v>773885</v>
      </c>
      <c r="K18" s="56"/>
    </row>
    <row r="19" spans="1:11" ht="17.25" customHeight="1">
      <c r="A19" s="12" t="s">
        <v>27</v>
      </c>
      <c r="B19" s="13">
        <v>31243</v>
      </c>
      <c r="C19" s="13">
        <v>36070</v>
      </c>
      <c r="D19" s="13">
        <v>38723</v>
      </c>
      <c r="E19" s="13">
        <v>20478</v>
      </c>
      <c r="F19" s="13">
        <v>23040</v>
      </c>
      <c r="G19" s="13">
        <v>38650</v>
      </c>
      <c r="H19" s="13">
        <v>58717</v>
      </c>
      <c r="I19" s="13">
        <v>24858</v>
      </c>
      <c r="J19" s="11">
        <f t="shared" si="2"/>
        <v>271779</v>
      </c>
    </row>
    <row r="20" spans="1:11" ht="17.25" customHeight="1">
      <c r="A20" s="16" t="s">
        <v>28</v>
      </c>
      <c r="B20" s="13">
        <v>43340</v>
      </c>
      <c r="C20" s="13">
        <v>67336</v>
      </c>
      <c r="D20" s="13">
        <v>80347</v>
      </c>
      <c r="E20" s="13">
        <v>48849</v>
      </c>
      <c r="F20" s="13">
        <v>50897</v>
      </c>
      <c r="G20" s="13">
        <v>63544</v>
      </c>
      <c r="H20" s="13">
        <v>68295</v>
      </c>
      <c r="I20" s="13">
        <v>34721</v>
      </c>
      <c r="J20" s="11">
        <f t="shared" si="2"/>
        <v>457329</v>
      </c>
    </row>
    <row r="21" spans="1:11" ht="17.25" customHeight="1">
      <c r="A21" s="12" t="s">
        <v>29</v>
      </c>
      <c r="B21" s="13">
        <v>27738</v>
      </c>
      <c r="C21" s="13">
        <v>43095</v>
      </c>
      <c r="D21" s="13">
        <v>51422</v>
      </c>
      <c r="E21" s="13">
        <v>31263</v>
      </c>
      <c r="F21" s="13">
        <v>32574</v>
      </c>
      <c r="G21" s="13">
        <v>40668</v>
      </c>
      <c r="H21" s="13">
        <v>43709</v>
      </c>
      <c r="I21" s="13">
        <v>22221</v>
      </c>
      <c r="J21" s="11">
        <f t="shared" si="2"/>
        <v>292690</v>
      </c>
      <c r="K21" s="56"/>
    </row>
    <row r="22" spans="1:11" ht="17.25" customHeight="1">
      <c r="A22" s="12" t="s">
        <v>30</v>
      </c>
      <c r="B22" s="13">
        <v>15602</v>
      </c>
      <c r="C22" s="13">
        <v>24241</v>
      </c>
      <c r="D22" s="13">
        <v>28925</v>
      </c>
      <c r="E22" s="13">
        <v>17586</v>
      </c>
      <c r="F22" s="13">
        <v>18323</v>
      </c>
      <c r="G22" s="13">
        <v>22876</v>
      </c>
      <c r="H22" s="13">
        <v>24586</v>
      </c>
      <c r="I22" s="13">
        <v>12500</v>
      </c>
      <c r="J22" s="11">
        <f t="shared" si="2"/>
        <v>164639</v>
      </c>
      <c r="K22" s="56"/>
    </row>
    <row r="23" spans="1:11" ht="34.5" customHeight="1">
      <c r="A23" s="32" t="s">
        <v>35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1">
        <v>8260</v>
      </c>
      <c r="J23" s="11">
        <f t="shared" si="2"/>
        <v>8260</v>
      </c>
    </row>
    <row r="24" spans="1:11" ht="15.75" customHeight="1">
      <c r="A24" s="2"/>
      <c r="B24" s="18"/>
      <c r="C24" s="18"/>
      <c r="D24" s="18"/>
      <c r="E24" s="18"/>
      <c r="F24" s="18"/>
      <c r="G24" s="18"/>
      <c r="H24" s="18"/>
      <c r="I24" s="18"/>
      <c r="J24" s="19"/>
    </row>
    <row r="25" spans="1:11" ht="17.25" customHeight="1">
      <c r="A25" s="2" t="s">
        <v>36</v>
      </c>
      <c r="B25" s="34">
        <f>SUM(B26:B29)</f>
        <v>2.2709000000000001</v>
      </c>
      <c r="C25" s="34">
        <f t="shared" ref="C25:I25" si="6">SUM(C26:C29)</f>
        <v>2.5901443</v>
      </c>
      <c r="D25" s="34">
        <f t="shared" si="6"/>
        <v>2.7275</v>
      </c>
      <c r="E25" s="34">
        <f t="shared" si="6"/>
        <v>2.7216619999999998</v>
      </c>
      <c r="F25" s="34">
        <f t="shared" si="6"/>
        <v>2.3376999999999999</v>
      </c>
      <c r="G25" s="34">
        <f t="shared" si="6"/>
        <v>2.4076</v>
      </c>
      <c r="H25" s="34">
        <f t="shared" si="6"/>
        <v>2.0710999999999999</v>
      </c>
      <c r="I25" s="34">
        <f t="shared" si="6"/>
        <v>2.2637999999999998</v>
      </c>
      <c r="J25" s="21"/>
    </row>
    <row r="26" spans="1:11" ht="17.25" customHeight="1">
      <c r="A26" s="16" t="s">
        <v>37</v>
      </c>
      <c r="B26" s="34">
        <v>2.2709000000000001</v>
      </c>
      <c r="C26" s="34">
        <v>2.5844</v>
      </c>
      <c r="D26" s="34">
        <v>2.7275</v>
      </c>
      <c r="E26" s="34">
        <v>2.6631999999999998</v>
      </c>
      <c r="F26" s="34">
        <v>2.3376999999999999</v>
      </c>
      <c r="G26" s="34">
        <v>2.4076</v>
      </c>
      <c r="H26" s="34">
        <v>2.0710999999999999</v>
      </c>
      <c r="I26" s="34">
        <v>2.2637999999999998</v>
      </c>
      <c r="J26" s="21"/>
    </row>
    <row r="27" spans="1:11" ht="17.25" customHeight="1">
      <c r="A27" s="32" t="s">
        <v>38</v>
      </c>
      <c r="B27" s="33">
        <v>0</v>
      </c>
      <c r="C27" s="49">
        <v>5.7442999999999999E-3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20"/>
    </row>
    <row r="28" spans="1:11" ht="17.25" customHeight="1">
      <c r="A28" s="32" t="s">
        <v>39</v>
      </c>
      <c r="B28" s="33">
        <v>0</v>
      </c>
      <c r="C28" s="33">
        <v>0</v>
      </c>
      <c r="D28" s="33">
        <v>0</v>
      </c>
      <c r="E28" s="35">
        <v>7.9862000000000002E-2</v>
      </c>
      <c r="F28" s="33">
        <v>0</v>
      </c>
      <c r="G28" s="33">
        <v>0</v>
      </c>
      <c r="H28" s="33">
        <v>0</v>
      </c>
      <c r="I28" s="33">
        <v>0</v>
      </c>
      <c r="J28" s="20"/>
    </row>
    <row r="29" spans="1:11" ht="17.25" customHeight="1">
      <c r="A29" s="32" t="s">
        <v>40</v>
      </c>
      <c r="B29" s="33">
        <v>0</v>
      </c>
      <c r="C29" s="33">
        <v>0</v>
      </c>
      <c r="D29" s="33">
        <v>0</v>
      </c>
      <c r="E29" s="35">
        <v>-2.1399999999999999E-2</v>
      </c>
      <c r="F29" s="33">
        <v>0</v>
      </c>
      <c r="G29" s="33">
        <v>0</v>
      </c>
      <c r="H29" s="33">
        <v>0</v>
      </c>
      <c r="I29" s="33">
        <v>0</v>
      </c>
      <c r="J29" s="20"/>
    </row>
    <row r="30" spans="1:11" ht="13.5" customHeight="1">
      <c r="A30" s="36"/>
      <c r="B30" s="20"/>
      <c r="C30" s="20"/>
      <c r="D30" s="20"/>
      <c r="E30" s="21"/>
      <c r="F30" s="20"/>
      <c r="G30" s="20"/>
      <c r="H30" s="20"/>
      <c r="I30" s="20"/>
      <c r="J30" s="20"/>
    </row>
    <row r="31" spans="1:11" ht="17.25" customHeight="1">
      <c r="A31" s="2" t="s">
        <v>88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  <c r="H31" s="20">
        <v>0</v>
      </c>
      <c r="I31" s="24">
        <v>8313.9699999999993</v>
      </c>
      <c r="J31" s="24">
        <f t="shared" ref="J31:J69" si="7">SUM(B31:I31)</f>
        <v>8313.9699999999993</v>
      </c>
    </row>
    <row r="32" spans="1:11" ht="17.25" customHeight="1">
      <c r="A32" s="16" t="s">
        <v>41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  <c r="H32" s="20">
        <v>0</v>
      </c>
      <c r="I32" s="24">
        <v>45021.66</v>
      </c>
      <c r="J32" s="24">
        <f t="shared" si="7"/>
        <v>45021.66</v>
      </c>
    </row>
    <row r="33" spans="1:10" ht="17.25" customHeight="1">
      <c r="A33" s="16" t="s">
        <v>42</v>
      </c>
      <c r="B33" s="11">
        <v>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3">
        <v>18</v>
      </c>
      <c r="J33" s="13">
        <f t="shared" si="7"/>
        <v>18</v>
      </c>
    </row>
    <row r="34" spans="1:10" ht="14.25" customHeight="1">
      <c r="A34" s="2"/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17.25" customHeight="1">
      <c r="A35" s="2" t="s">
        <v>43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f t="shared" si="7"/>
        <v>0</v>
      </c>
    </row>
    <row r="36" spans="1:10" ht="17.25" customHeight="1">
      <c r="A36" s="16" t="s">
        <v>44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f t="shared" si="7"/>
        <v>0</v>
      </c>
    </row>
    <row r="37" spans="1:10" ht="17.25" customHeight="1">
      <c r="A37" s="12" t="s">
        <v>45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f t="shared" si="7"/>
        <v>0</v>
      </c>
    </row>
    <row r="38" spans="1:10" ht="17.25" customHeight="1">
      <c r="A38" s="12" t="s">
        <v>46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f t="shared" si="7"/>
        <v>0</v>
      </c>
    </row>
    <row r="39" spans="1:10" ht="17.25" customHeight="1">
      <c r="A39" s="16" t="s">
        <v>47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f t="shared" si="7"/>
        <v>0</v>
      </c>
    </row>
    <row r="40" spans="1:10" ht="17.25" customHeight="1">
      <c r="A40" s="12" t="s">
        <v>48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f t="shared" si="7"/>
        <v>0</v>
      </c>
    </row>
    <row r="41" spans="1:10" ht="17.25" customHeight="1">
      <c r="A41" s="12" t="s">
        <v>49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f t="shared" si="7"/>
        <v>0</v>
      </c>
    </row>
    <row r="42" spans="1:10" ht="17.25" customHeight="1">
      <c r="A42" s="2"/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17.25" customHeight="1">
      <c r="A43" s="22" t="s">
        <v>50</v>
      </c>
      <c r="B43" s="23">
        <f>+B44+B52</f>
        <v>1460128.81</v>
      </c>
      <c r="C43" s="23">
        <f t="shared" ref="C43:I43" si="8">+C44+C52</f>
        <v>2081282.47</v>
      </c>
      <c r="D43" s="23">
        <f t="shared" si="8"/>
        <v>2262407.56</v>
      </c>
      <c r="E43" s="23">
        <f t="shared" si="8"/>
        <v>1152266.5900000001</v>
      </c>
      <c r="F43" s="23">
        <f t="shared" si="8"/>
        <v>1368123.1099999999</v>
      </c>
      <c r="G43" s="23">
        <f t="shared" si="8"/>
        <v>1992845</v>
      </c>
      <c r="H43" s="23">
        <f t="shared" si="8"/>
        <v>2641467.86</v>
      </c>
      <c r="I43" s="23">
        <f t="shared" si="8"/>
        <v>1374027.26</v>
      </c>
      <c r="J43" s="23">
        <f t="shared" si="7"/>
        <v>14332548.659999998</v>
      </c>
    </row>
    <row r="44" spans="1:10" ht="17.25" customHeight="1">
      <c r="A44" s="16" t="s">
        <v>51</v>
      </c>
      <c r="B44" s="24">
        <f>SUM(B45:B51)</f>
        <v>1445230.28</v>
      </c>
      <c r="C44" s="24">
        <f t="shared" ref="C44:J44" si="9">SUM(C45:C51)</f>
        <v>2061045.16</v>
      </c>
      <c r="D44" s="24">
        <f t="shared" si="9"/>
        <v>2242067.73</v>
      </c>
      <c r="E44" s="24">
        <f t="shared" si="9"/>
        <v>1140651.26</v>
      </c>
      <c r="F44" s="24">
        <f t="shared" si="9"/>
        <v>1348848.22</v>
      </c>
      <c r="G44" s="24">
        <f t="shared" si="9"/>
        <v>1974894.09</v>
      </c>
      <c r="H44" s="24">
        <f t="shared" si="9"/>
        <v>2616337.79</v>
      </c>
      <c r="I44" s="24">
        <f t="shared" si="9"/>
        <v>1360766.95</v>
      </c>
      <c r="J44" s="24">
        <f t="shared" si="9"/>
        <v>14189841.480000002</v>
      </c>
    </row>
    <row r="45" spans="1:10" ht="17.25" customHeight="1">
      <c r="A45" s="37" t="s">
        <v>52</v>
      </c>
      <c r="B45" s="24">
        <f t="shared" ref="B45:I45" si="10">ROUND(B26*B7,2)</f>
        <v>1445230.28</v>
      </c>
      <c r="C45" s="24">
        <f t="shared" si="10"/>
        <v>2056474.27</v>
      </c>
      <c r="D45" s="24">
        <f t="shared" si="10"/>
        <v>2242067.73</v>
      </c>
      <c r="E45" s="24">
        <f t="shared" si="10"/>
        <v>1116149.78</v>
      </c>
      <c r="F45" s="24">
        <f t="shared" si="10"/>
        <v>1348848.22</v>
      </c>
      <c r="G45" s="24">
        <f t="shared" si="10"/>
        <v>1974894.09</v>
      </c>
      <c r="H45" s="24">
        <f t="shared" si="10"/>
        <v>2616337.79</v>
      </c>
      <c r="I45" s="24">
        <f t="shared" si="10"/>
        <v>1352452.98</v>
      </c>
      <c r="J45" s="24">
        <f t="shared" si="7"/>
        <v>14152455.140000001</v>
      </c>
    </row>
    <row r="46" spans="1:10" ht="17.25" customHeight="1">
      <c r="A46" s="37" t="s">
        <v>53</v>
      </c>
      <c r="B46" s="20">
        <v>0</v>
      </c>
      <c r="C46" s="24">
        <f>ROUND(C27*C7,2)</f>
        <v>4570.8900000000003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4">
        <f t="shared" si="7"/>
        <v>4570.8900000000003</v>
      </c>
    </row>
    <row r="47" spans="1:10" ht="17.25" customHeight="1">
      <c r="A47" s="37" t="s">
        <v>54</v>
      </c>
      <c r="B47" s="20">
        <v>0</v>
      </c>
      <c r="C47" s="20">
        <v>0</v>
      </c>
      <c r="D47" s="20">
        <v>0</v>
      </c>
      <c r="E47" s="38">
        <v>33470.239999999998</v>
      </c>
      <c r="F47" s="20">
        <v>0</v>
      </c>
      <c r="G47" s="20">
        <v>0</v>
      </c>
      <c r="H47" s="20">
        <v>0</v>
      </c>
      <c r="I47" s="20">
        <v>0</v>
      </c>
      <c r="J47" s="24">
        <f t="shared" si="7"/>
        <v>33470.239999999998</v>
      </c>
    </row>
    <row r="48" spans="1:10" ht="17.25" customHeight="1">
      <c r="A48" s="37" t="s">
        <v>55</v>
      </c>
      <c r="B48" s="20">
        <v>0</v>
      </c>
      <c r="C48" s="20">
        <v>0</v>
      </c>
      <c r="D48" s="20">
        <v>0</v>
      </c>
      <c r="E48" s="38">
        <f>ROUND(E7*E29,2)</f>
        <v>-8968.76</v>
      </c>
      <c r="F48" s="20">
        <v>0</v>
      </c>
      <c r="G48" s="20">
        <v>0</v>
      </c>
      <c r="H48" s="20">
        <v>0</v>
      </c>
      <c r="I48" s="20">
        <v>0</v>
      </c>
      <c r="J48" s="38">
        <f>SUM(B48:I48)</f>
        <v>-8968.76</v>
      </c>
    </row>
    <row r="49" spans="1:10" ht="17.25" customHeight="1">
      <c r="A49" s="12" t="s">
        <v>56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4">
        <f>+I31</f>
        <v>8313.9699999999993</v>
      </c>
      <c r="J49" s="24">
        <f>SUM(B49:I49)</f>
        <v>8313.9699999999993</v>
      </c>
    </row>
    <row r="50" spans="1:10" ht="17.25" customHeight="1">
      <c r="A50" s="12" t="s">
        <v>57</v>
      </c>
      <c r="B50" s="20">
        <v>0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f t="shared" si="7"/>
        <v>0</v>
      </c>
    </row>
    <row r="51" spans="1:10" ht="17.25" customHeight="1">
      <c r="A51" s="12" t="s">
        <v>58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f t="shared" si="7"/>
        <v>0</v>
      </c>
    </row>
    <row r="52" spans="1:10" ht="17.25" customHeight="1">
      <c r="A52" s="16" t="s">
        <v>59</v>
      </c>
      <c r="B52" s="39">
        <v>14898.53</v>
      </c>
      <c r="C52" s="39">
        <v>20237.310000000001</v>
      </c>
      <c r="D52" s="39">
        <v>20339.830000000002</v>
      </c>
      <c r="E52" s="39">
        <v>11615.33</v>
      </c>
      <c r="F52" s="39">
        <v>19274.89</v>
      </c>
      <c r="G52" s="39">
        <v>17950.91</v>
      </c>
      <c r="H52" s="39">
        <v>25130.07</v>
      </c>
      <c r="I52" s="39">
        <v>13260.31</v>
      </c>
      <c r="J52" s="39">
        <f>SUM(B52:I52)</f>
        <v>142707.18</v>
      </c>
    </row>
    <row r="53" spans="1:10" ht="17.25" customHeight="1">
      <c r="A53" s="16"/>
      <c r="B53" s="39"/>
      <c r="C53" s="39"/>
      <c r="D53" s="39"/>
      <c r="E53" s="39"/>
      <c r="F53" s="39"/>
      <c r="G53" s="39"/>
      <c r="H53" s="39"/>
      <c r="I53" s="39"/>
      <c r="J53" s="39"/>
    </row>
    <row r="54" spans="1:10" ht="17.25" customHeight="1">
      <c r="A54" s="52"/>
      <c r="B54" s="53"/>
      <c r="C54" s="53"/>
      <c r="D54" s="53"/>
      <c r="E54" s="53"/>
      <c r="F54" s="53"/>
      <c r="G54" s="53"/>
      <c r="H54" s="53"/>
      <c r="I54" s="53"/>
      <c r="J54" s="53"/>
    </row>
    <row r="55" spans="1:10" ht="17.25" customHeight="1">
      <c r="A55" s="16"/>
      <c r="B55" s="20"/>
      <c r="C55" s="20"/>
      <c r="D55" s="20"/>
      <c r="E55" s="20"/>
      <c r="F55" s="20"/>
      <c r="G55" s="20"/>
      <c r="H55" s="20"/>
      <c r="I55" s="20"/>
      <c r="J55" s="20"/>
    </row>
    <row r="56" spans="1:10" ht="18.75" customHeight="1">
      <c r="A56" s="2" t="s">
        <v>60</v>
      </c>
      <c r="B56" s="38">
        <f t="shared" ref="B56:I56" si="11">+B57+B64+B88+B89</f>
        <v>-342524.42</v>
      </c>
      <c r="C56" s="38">
        <f t="shared" si="11"/>
        <v>-216088.5</v>
      </c>
      <c r="D56" s="38">
        <f t="shared" si="11"/>
        <v>-225563.19</v>
      </c>
      <c r="E56" s="38">
        <f t="shared" si="11"/>
        <v>-138643.41999999998</v>
      </c>
      <c r="F56" s="38">
        <f t="shared" si="11"/>
        <v>-325717.95</v>
      </c>
      <c r="G56" s="38">
        <f t="shared" si="11"/>
        <v>-367782.15</v>
      </c>
      <c r="H56" s="38">
        <f t="shared" si="11"/>
        <v>-322864.90000000002</v>
      </c>
      <c r="I56" s="38">
        <f t="shared" si="11"/>
        <v>-181651</v>
      </c>
      <c r="J56" s="38">
        <f t="shared" si="7"/>
        <v>-2120835.5299999998</v>
      </c>
    </row>
    <row r="57" spans="1:10" ht="18.75" customHeight="1">
      <c r="A57" s="16" t="s">
        <v>86</v>
      </c>
      <c r="B57" s="38">
        <f t="shared" ref="B57:I57" si="12">B58+B59+B60+B61+B62+B63</f>
        <v>-326930.2</v>
      </c>
      <c r="C57" s="38">
        <f t="shared" si="12"/>
        <v>-193247.79</v>
      </c>
      <c r="D57" s="38">
        <f t="shared" si="12"/>
        <v>-203035.83000000002</v>
      </c>
      <c r="E57" s="38">
        <f t="shared" si="12"/>
        <v>-80232</v>
      </c>
      <c r="F57" s="38">
        <f t="shared" si="12"/>
        <v>-309227.39</v>
      </c>
      <c r="G57" s="38">
        <f t="shared" si="12"/>
        <v>-346765.74</v>
      </c>
      <c r="H57" s="38">
        <f t="shared" si="12"/>
        <v>-291414.88</v>
      </c>
      <c r="I57" s="38">
        <f t="shared" si="12"/>
        <v>-166263</v>
      </c>
      <c r="J57" s="38">
        <f t="shared" si="7"/>
        <v>-1917116.83</v>
      </c>
    </row>
    <row r="58" spans="1:10" ht="18.75" customHeight="1">
      <c r="A58" s="12" t="s">
        <v>87</v>
      </c>
      <c r="B58" s="38">
        <f>-ROUND(B9*$D$3,2)</f>
        <v>-136956</v>
      </c>
      <c r="C58" s="38">
        <f t="shared" ref="C58:I58" si="13">-ROUND(C9*$D$3,2)</f>
        <v>-187023</v>
      </c>
      <c r="D58" s="38">
        <f t="shared" si="13"/>
        <v>-164031</v>
      </c>
      <c r="E58" s="38">
        <f t="shared" si="13"/>
        <v>-80232</v>
      </c>
      <c r="F58" s="38">
        <f t="shared" si="13"/>
        <v>-122388</v>
      </c>
      <c r="G58" s="38">
        <f t="shared" si="13"/>
        <v>-144561</v>
      </c>
      <c r="H58" s="38">
        <f t="shared" si="13"/>
        <v>-170634</v>
      </c>
      <c r="I58" s="38">
        <f t="shared" si="13"/>
        <v>-166263</v>
      </c>
      <c r="J58" s="38">
        <f t="shared" si="7"/>
        <v>-1172088</v>
      </c>
    </row>
    <row r="59" spans="1:10" ht="18.75" customHeight="1">
      <c r="A59" s="12" t="s">
        <v>61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f>SUM(B59:I59)</f>
        <v>0</v>
      </c>
    </row>
    <row r="60" spans="1:10" ht="18.75" customHeight="1">
      <c r="A60" s="12" t="s">
        <v>62</v>
      </c>
      <c r="B60" s="50">
        <v>-768</v>
      </c>
      <c r="C60" s="50">
        <v>-120</v>
      </c>
      <c r="D60" s="50">
        <v>-309</v>
      </c>
      <c r="E60" s="20">
        <v>0</v>
      </c>
      <c r="F60" s="50">
        <v>-219</v>
      </c>
      <c r="G60" s="50">
        <v>-240</v>
      </c>
      <c r="H60" s="50">
        <v>-60</v>
      </c>
      <c r="I60" s="20">
        <v>0</v>
      </c>
      <c r="J60" s="38">
        <f t="shared" si="7"/>
        <v>-1716</v>
      </c>
    </row>
    <row r="61" spans="1:10" ht="18.75" customHeight="1">
      <c r="A61" s="12" t="s">
        <v>63</v>
      </c>
      <c r="B61" s="50">
        <v>-180</v>
      </c>
      <c r="C61" s="50">
        <v>-39</v>
      </c>
      <c r="D61" s="50">
        <v>-99</v>
      </c>
      <c r="E61" s="20">
        <v>0</v>
      </c>
      <c r="F61" s="50">
        <v>-249</v>
      </c>
      <c r="G61" s="50">
        <v>-30</v>
      </c>
      <c r="H61" s="50">
        <v>-30</v>
      </c>
      <c r="I61" s="20">
        <v>0</v>
      </c>
      <c r="J61" s="38">
        <f t="shared" si="7"/>
        <v>-627</v>
      </c>
    </row>
    <row r="62" spans="1:10" ht="18.75" customHeight="1">
      <c r="A62" s="12" t="s">
        <v>64</v>
      </c>
      <c r="B62" s="50">
        <v>-189026.2</v>
      </c>
      <c r="C62" s="50">
        <v>-6065.79</v>
      </c>
      <c r="D62" s="50">
        <v>-38596.83</v>
      </c>
      <c r="E62" s="20">
        <v>0</v>
      </c>
      <c r="F62" s="50">
        <v>-186315.39</v>
      </c>
      <c r="G62" s="50">
        <v>-201934.74</v>
      </c>
      <c r="H62" s="50">
        <v>-120690.88</v>
      </c>
      <c r="I62" s="20">
        <v>0</v>
      </c>
      <c r="J62" s="38">
        <f>SUM(B62:I62)</f>
        <v>-742629.83</v>
      </c>
    </row>
    <row r="63" spans="1:10" ht="18.75" customHeight="1">
      <c r="A63" s="12" t="s">
        <v>65</v>
      </c>
      <c r="B63" s="50">
        <v>0</v>
      </c>
      <c r="C63" s="50">
        <v>0</v>
      </c>
      <c r="D63" s="20">
        <v>0</v>
      </c>
      <c r="E63" s="20">
        <v>0</v>
      </c>
      <c r="F63" s="20">
        <v>-56</v>
      </c>
      <c r="G63" s="20">
        <v>0</v>
      </c>
      <c r="H63" s="20">
        <v>0</v>
      </c>
      <c r="I63" s="20">
        <v>0</v>
      </c>
      <c r="J63" s="38">
        <f t="shared" si="7"/>
        <v>-56</v>
      </c>
    </row>
    <row r="64" spans="1:10" ht="18.75" customHeight="1">
      <c r="A64" s="12" t="s">
        <v>91</v>
      </c>
      <c r="B64" s="50">
        <f t="shared" ref="B64:I64" si="14">SUM(B65:B86)</f>
        <v>-15594.22</v>
      </c>
      <c r="C64" s="50">
        <f t="shared" si="14"/>
        <v>-22840.71</v>
      </c>
      <c r="D64" s="20">
        <f t="shared" si="14"/>
        <v>-22527.359999999997</v>
      </c>
      <c r="E64" s="20">
        <f t="shared" si="14"/>
        <v>-58411.42</v>
      </c>
      <c r="F64" s="20">
        <f t="shared" si="14"/>
        <v>-16490.560000000001</v>
      </c>
      <c r="G64" s="20">
        <f t="shared" si="14"/>
        <v>-21016.410000000003</v>
      </c>
      <c r="H64" s="20">
        <f t="shared" si="14"/>
        <v>-31450.02</v>
      </c>
      <c r="I64" s="20">
        <f t="shared" si="14"/>
        <v>-15388</v>
      </c>
      <c r="J64" s="38">
        <f t="shared" si="7"/>
        <v>-203718.69999999998</v>
      </c>
    </row>
    <row r="65" spans="1:10" ht="18.75" customHeight="1">
      <c r="A65" s="12" t="s">
        <v>66</v>
      </c>
      <c r="B65" s="20">
        <v>0</v>
      </c>
      <c r="C65" s="20">
        <v>0</v>
      </c>
      <c r="D65" s="20">
        <v>0</v>
      </c>
      <c r="E65" s="20">
        <v>0</v>
      </c>
      <c r="F65" s="38">
        <v>-1483.3</v>
      </c>
      <c r="G65" s="20">
        <v>0</v>
      </c>
      <c r="H65" s="20">
        <v>0</v>
      </c>
      <c r="I65" s="20">
        <v>0</v>
      </c>
      <c r="J65" s="38">
        <f t="shared" si="7"/>
        <v>-1483.3</v>
      </c>
    </row>
    <row r="66" spans="1:10" ht="18.75" customHeight="1">
      <c r="A66" s="12" t="s">
        <v>67</v>
      </c>
      <c r="B66" s="20">
        <v>0</v>
      </c>
      <c r="C66" s="38">
        <v>-202.91</v>
      </c>
      <c r="D66" s="38">
        <v>-23.61</v>
      </c>
      <c r="E66" s="20">
        <v>0</v>
      </c>
      <c r="F66" s="20">
        <v>0</v>
      </c>
      <c r="G66" s="20">
        <v>0</v>
      </c>
      <c r="H66" s="38">
        <v>-23.61</v>
      </c>
      <c r="I66" s="20">
        <v>0</v>
      </c>
      <c r="J66" s="38">
        <f>SUM(B66:I66)</f>
        <v>-250.13</v>
      </c>
    </row>
    <row r="67" spans="1:10" ht="18.75" customHeight="1">
      <c r="A67" s="12" t="s">
        <v>68</v>
      </c>
      <c r="B67" s="20">
        <v>0</v>
      </c>
      <c r="C67" s="20">
        <v>0</v>
      </c>
      <c r="D67" s="38">
        <v>-1103.33</v>
      </c>
      <c r="E67" s="38">
        <v>-1849.5</v>
      </c>
      <c r="F67" s="20">
        <v>0</v>
      </c>
      <c r="G67" s="38">
        <v>-393.33</v>
      </c>
      <c r="H67" s="20">
        <v>0</v>
      </c>
      <c r="I67" s="20">
        <v>0</v>
      </c>
      <c r="J67" s="38">
        <f t="shared" si="7"/>
        <v>-3346.16</v>
      </c>
    </row>
    <row r="68" spans="1:10" ht="18.75" customHeight="1">
      <c r="A68" s="12" t="s">
        <v>69</v>
      </c>
      <c r="B68" s="20">
        <v>0</v>
      </c>
      <c r="C68" s="20">
        <v>0</v>
      </c>
      <c r="D68" s="20">
        <v>0</v>
      </c>
      <c r="E68" s="38">
        <v>-40000</v>
      </c>
      <c r="F68" s="20">
        <v>0</v>
      </c>
      <c r="G68" s="20">
        <v>0</v>
      </c>
      <c r="H68" s="20">
        <v>0</v>
      </c>
      <c r="I68" s="20">
        <v>0</v>
      </c>
      <c r="J68" s="51">
        <f t="shared" si="7"/>
        <v>-40000</v>
      </c>
    </row>
    <row r="69" spans="1:10" ht="18.75" customHeight="1">
      <c r="A69" s="37" t="s">
        <v>70</v>
      </c>
      <c r="B69" s="38">
        <v>-15594.22</v>
      </c>
      <c r="C69" s="38">
        <v>-22637.8</v>
      </c>
      <c r="D69" s="38">
        <v>-21400.42</v>
      </c>
      <c r="E69" s="38">
        <v>-16561.919999999998</v>
      </c>
      <c r="F69" s="38">
        <v>-15007.26</v>
      </c>
      <c r="G69" s="38">
        <v>-20623.080000000002</v>
      </c>
      <c r="H69" s="38">
        <v>-31426.41</v>
      </c>
      <c r="I69" s="38">
        <v>-15388</v>
      </c>
      <c r="J69" s="51">
        <f t="shared" si="7"/>
        <v>-158639.10999999999</v>
      </c>
    </row>
    <row r="70" spans="1:10" ht="18.75" customHeight="1">
      <c r="A70" s="12" t="s">
        <v>71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</row>
    <row r="71" spans="1:10" ht="18.75" customHeight="1">
      <c r="A71" s="12" t="s">
        <v>72</v>
      </c>
      <c r="B71" s="20">
        <v>0</v>
      </c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</row>
    <row r="72" spans="1:10" ht="18.75" customHeight="1">
      <c r="A72" s="12" t="s">
        <v>73</v>
      </c>
      <c r="B72" s="20">
        <v>0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  <c r="H72" s="20">
        <v>0</v>
      </c>
      <c r="I72" s="20">
        <v>0</v>
      </c>
      <c r="J72" s="20">
        <v>0</v>
      </c>
    </row>
    <row r="73" spans="1:10" ht="18.75" customHeight="1">
      <c r="A73" s="12" t="s">
        <v>74</v>
      </c>
      <c r="B73" s="20">
        <v>0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0</v>
      </c>
      <c r="I73" s="20">
        <v>0</v>
      </c>
      <c r="J73" s="20">
        <v>0</v>
      </c>
    </row>
    <row r="74" spans="1:10" ht="18.75" customHeight="1">
      <c r="A74" s="12" t="s">
        <v>75</v>
      </c>
      <c r="B74" s="20">
        <v>0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</row>
    <row r="75" spans="1:10" ht="18.75" customHeight="1">
      <c r="A75" s="12" t="s">
        <v>76</v>
      </c>
      <c r="B75" s="20">
        <v>0</v>
      </c>
      <c r="C75" s="20">
        <v>0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</row>
    <row r="76" spans="1:10" ht="18.75" customHeight="1">
      <c r="A76" s="12" t="s">
        <v>77</v>
      </c>
      <c r="B76" s="20"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</row>
    <row r="77" spans="1:10" ht="18.75" customHeight="1">
      <c r="A77" s="12" t="s">
        <v>78</v>
      </c>
      <c r="B77" s="20">
        <v>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</row>
    <row r="78" spans="1:10" ht="18.75" customHeight="1">
      <c r="A78" s="12" t="s">
        <v>79</v>
      </c>
      <c r="B78" s="20">
        <v>0</v>
      </c>
      <c r="C78" s="20">
        <v>0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0">
        <v>0</v>
      </c>
      <c r="J78" s="20">
        <v>0</v>
      </c>
    </row>
    <row r="79" spans="1:10" ht="18.75" customHeight="1">
      <c r="A79" s="12" t="s">
        <v>80</v>
      </c>
      <c r="B79" s="20">
        <v>0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</row>
    <row r="80" spans="1:10" ht="18.75" customHeight="1">
      <c r="A80" s="12" t="s">
        <v>89</v>
      </c>
      <c r="B80" s="20">
        <v>0</v>
      </c>
      <c r="C80" s="20">
        <v>0</v>
      </c>
      <c r="D80" s="20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</row>
    <row r="81" spans="1:11" ht="18.75" customHeight="1">
      <c r="A81" s="12" t="s">
        <v>92</v>
      </c>
      <c r="B81" s="20">
        <v>0</v>
      </c>
      <c r="C81" s="20">
        <v>0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0</v>
      </c>
    </row>
    <row r="82" spans="1:11" ht="18.75" customHeight="1">
      <c r="A82" s="12" t="s">
        <v>93</v>
      </c>
      <c r="B82" s="20">
        <v>0</v>
      </c>
      <c r="C82" s="20">
        <v>0</v>
      </c>
      <c r="D82" s="2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</row>
    <row r="83" spans="1:11" ht="18.75" customHeight="1">
      <c r="A83" s="12" t="s">
        <v>100</v>
      </c>
      <c r="B83" s="20">
        <v>0</v>
      </c>
      <c r="C83" s="20">
        <v>0</v>
      </c>
      <c r="D83" s="20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</row>
    <row r="84" spans="1:11" ht="18.75" customHeight="1">
      <c r="A84" s="12" t="s">
        <v>101</v>
      </c>
      <c r="B84" s="20">
        <v>0</v>
      </c>
      <c r="C84" s="20">
        <v>0</v>
      </c>
      <c r="D84" s="20">
        <v>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</row>
    <row r="85" spans="1:11" ht="18.75" customHeight="1">
      <c r="A85" s="12" t="s">
        <v>102</v>
      </c>
      <c r="B85" s="20">
        <v>0</v>
      </c>
      <c r="C85" s="20">
        <v>0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</row>
    <row r="86" spans="1:11" ht="18.75" customHeight="1">
      <c r="A86" s="12" t="s">
        <v>116</v>
      </c>
      <c r="B86" s="20"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</row>
    <row r="87" spans="1:11" ht="18.75" customHeight="1">
      <c r="A87" s="12" t="s">
        <v>117</v>
      </c>
      <c r="B87" s="20">
        <v>0</v>
      </c>
      <c r="C87" s="20">
        <v>0</v>
      </c>
      <c r="D87" s="2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51"/>
    </row>
    <row r="88" spans="1:11" ht="18.75" customHeight="1">
      <c r="A88" s="16" t="s">
        <v>115</v>
      </c>
      <c r="B88" s="20">
        <v>0</v>
      </c>
      <c r="C88" s="20">
        <v>0</v>
      </c>
      <c r="D88" s="20">
        <v>0</v>
      </c>
      <c r="E88" s="20">
        <v>0</v>
      </c>
      <c r="F88" s="20">
        <v>0</v>
      </c>
      <c r="G88" s="20">
        <v>0</v>
      </c>
      <c r="H88" s="20">
        <v>0</v>
      </c>
      <c r="I88" s="20">
        <v>0</v>
      </c>
      <c r="J88" s="20">
        <v>0</v>
      </c>
    </row>
    <row r="89" spans="1:11" ht="18.75" customHeight="1">
      <c r="A89" s="16" t="s">
        <v>99</v>
      </c>
      <c r="B89" s="20">
        <v>0</v>
      </c>
      <c r="C89" s="20">
        <v>0</v>
      </c>
      <c r="D89" s="20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</row>
    <row r="90" spans="1:11" ht="18.75" customHeight="1">
      <c r="A90" s="16"/>
      <c r="B90" s="21">
        <v>0</v>
      </c>
      <c r="C90" s="21">
        <v>0</v>
      </c>
      <c r="D90" s="21">
        <v>0</v>
      </c>
      <c r="E90" s="21">
        <v>0</v>
      </c>
      <c r="F90" s="21">
        <v>0</v>
      </c>
      <c r="G90" s="21">
        <v>0</v>
      </c>
      <c r="H90" s="21">
        <v>0</v>
      </c>
      <c r="I90" s="21">
        <v>0</v>
      </c>
      <c r="J90" s="21">
        <f>SUM(B90:I90)</f>
        <v>0</v>
      </c>
    </row>
    <row r="91" spans="1:11" ht="18.75" customHeight="1">
      <c r="A91" s="16" t="s">
        <v>95</v>
      </c>
      <c r="B91" s="25">
        <f t="shared" ref="B91:I91" si="15">+B92+B93</f>
        <v>1117604.3900000001</v>
      </c>
      <c r="C91" s="25">
        <f t="shared" si="15"/>
        <v>1865193.97</v>
      </c>
      <c r="D91" s="25">
        <f t="shared" si="15"/>
        <v>2036844.3699999999</v>
      </c>
      <c r="E91" s="25">
        <f t="shared" si="15"/>
        <v>1013623.1699999999</v>
      </c>
      <c r="F91" s="25">
        <f t="shared" si="15"/>
        <v>1042405.1599999999</v>
      </c>
      <c r="G91" s="25">
        <f t="shared" si="15"/>
        <v>1625062.85</v>
      </c>
      <c r="H91" s="25">
        <f t="shared" si="15"/>
        <v>2318602.96</v>
      </c>
      <c r="I91" s="25">
        <f t="shared" si="15"/>
        <v>1192376.26</v>
      </c>
      <c r="J91" s="51">
        <f>SUM(B91:I91)</f>
        <v>12211713.130000001</v>
      </c>
      <c r="K91" s="58"/>
    </row>
    <row r="92" spans="1:11" ht="18.75" customHeight="1">
      <c r="A92" s="16" t="s">
        <v>94</v>
      </c>
      <c r="B92" s="25">
        <f t="shared" ref="B92:I92" si="16">+B44+B57+B64+B88</f>
        <v>1102705.8600000001</v>
      </c>
      <c r="C92" s="25">
        <f t="shared" si="16"/>
        <v>1844956.66</v>
      </c>
      <c r="D92" s="25">
        <f t="shared" si="16"/>
        <v>2016504.5399999998</v>
      </c>
      <c r="E92" s="25">
        <f t="shared" si="16"/>
        <v>1002007.84</v>
      </c>
      <c r="F92" s="25">
        <f t="shared" si="16"/>
        <v>1023130.2699999999</v>
      </c>
      <c r="G92" s="25">
        <f t="shared" si="16"/>
        <v>1607111.9400000002</v>
      </c>
      <c r="H92" s="25">
        <f t="shared" si="16"/>
        <v>2293472.89</v>
      </c>
      <c r="I92" s="25">
        <f t="shared" si="16"/>
        <v>1179115.95</v>
      </c>
      <c r="J92" s="51">
        <f>SUM(B92:I92)</f>
        <v>12069005.949999999</v>
      </c>
      <c r="K92" s="58"/>
    </row>
    <row r="93" spans="1:11" ht="18.75" customHeight="1">
      <c r="A93" s="16" t="s">
        <v>98</v>
      </c>
      <c r="B93" s="25">
        <f t="shared" ref="B93:I93" si="17">IF(+B52+B89+B94&lt;0,0,(B52+B89+B94))</f>
        <v>14898.53</v>
      </c>
      <c r="C93" s="25">
        <f t="shared" si="17"/>
        <v>20237.310000000001</v>
      </c>
      <c r="D93" s="25">
        <f t="shared" si="17"/>
        <v>20339.830000000002</v>
      </c>
      <c r="E93" s="20">
        <f t="shared" si="17"/>
        <v>11615.33</v>
      </c>
      <c r="F93" s="25">
        <f t="shared" si="17"/>
        <v>19274.89</v>
      </c>
      <c r="G93" s="20">
        <f t="shared" si="17"/>
        <v>17950.91</v>
      </c>
      <c r="H93" s="25">
        <f t="shared" si="17"/>
        <v>25130.07</v>
      </c>
      <c r="I93" s="20">
        <f t="shared" si="17"/>
        <v>13260.31</v>
      </c>
      <c r="J93" s="51">
        <f>SUM(B93:I93)</f>
        <v>142707.18</v>
      </c>
      <c r="K93" s="58"/>
    </row>
    <row r="94" spans="1:11" ht="18" customHeight="1">
      <c r="A94" s="16" t="s">
        <v>96</v>
      </c>
      <c r="B94" s="20">
        <v>0</v>
      </c>
      <c r="C94" s="20">
        <v>0</v>
      </c>
      <c r="D94" s="20">
        <v>0</v>
      </c>
      <c r="E94" s="20">
        <v>0</v>
      </c>
      <c r="F94" s="20">
        <v>0</v>
      </c>
      <c r="G94" s="20">
        <v>0</v>
      </c>
      <c r="H94" s="20">
        <v>0</v>
      </c>
      <c r="I94" s="20">
        <v>0</v>
      </c>
      <c r="J94" s="21">
        <f>SUM(B94:I94)</f>
        <v>0</v>
      </c>
    </row>
    <row r="95" spans="1:11" ht="18.75" customHeight="1">
      <c r="A95" s="16" t="s">
        <v>97</v>
      </c>
      <c r="B95" s="20">
        <v>0</v>
      </c>
      <c r="C95" s="20">
        <v>0</v>
      </c>
      <c r="D95" s="20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</row>
    <row r="96" spans="1:11" ht="18.75" customHeight="1">
      <c r="A96" s="2"/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/>
    </row>
    <row r="97" spans="1:10" ht="18.75" customHeight="1">
      <c r="A97" s="40"/>
      <c r="B97" s="40"/>
      <c r="C97" s="40"/>
      <c r="D97" s="40"/>
      <c r="E97" s="40"/>
      <c r="F97" s="40"/>
      <c r="G97" s="40"/>
      <c r="H97" s="40"/>
      <c r="I97" s="40"/>
      <c r="J97" s="40"/>
    </row>
    <row r="98" spans="1:10" ht="18.75" customHeight="1">
      <c r="A98" s="8"/>
      <c r="B98" s="48">
        <v>0</v>
      </c>
      <c r="C98" s="48">
        <v>0</v>
      </c>
      <c r="D98" s="48">
        <v>0</v>
      </c>
      <c r="E98" s="48">
        <v>0</v>
      </c>
      <c r="F98" s="48">
        <v>0</v>
      </c>
      <c r="G98" s="48">
        <v>0</v>
      </c>
      <c r="H98" s="48">
        <v>0</v>
      </c>
      <c r="I98" s="48">
        <v>0</v>
      </c>
      <c r="J98" s="48"/>
    </row>
    <row r="99" spans="1:10" ht="18.75" customHeight="1">
      <c r="A99" s="26" t="s">
        <v>81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44">
        <f>SUM(J100:J118)</f>
        <v>12211713.140000001</v>
      </c>
    </row>
    <row r="100" spans="1:10" ht="18.75" customHeight="1">
      <c r="A100" s="27" t="s">
        <v>82</v>
      </c>
      <c r="B100" s="28">
        <v>143577.89000000001</v>
      </c>
      <c r="C100" s="43">
        <v>0</v>
      </c>
      <c r="D100" s="43">
        <v>0</v>
      </c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4">
        <f t="shared" ref="J100:J118" si="18">SUM(B100:I100)</f>
        <v>143577.89000000001</v>
      </c>
    </row>
    <row r="101" spans="1:10" ht="18.75" customHeight="1">
      <c r="A101" s="27" t="s">
        <v>83</v>
      </c>
      <c r="B101" s="28">
        <v>974026.5</v>
      </c>
      <c r="C101" s="43">
        <v>0</v>
      </c>
      <c r="D101" s="43">
        <v>0</v>
      </c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4">
        <f t="shared" si="18"/>
        <v>974026.5</v>
      </c>
    </row>
    <row r="102" spans="1:10" ht="18.75" customHeight="1">
      <c r="A102" s="27" t="s">
        <v>84</v>
      </c>
      <c r="B102" s="43">
        <v>0</v>
      </c>
      <c r="C102" s="28">
        <f>+C91</f>
        <v>1865193.97</v>
      </c>
      <c r="D102" s="43">
        <v>0</v>
      </c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4">
        <f t="shared" si="18"/>
        <v>1865193.97</v>
      </c>
    </row>
    <row r="103" spans="1:10" ht="18.75" customHeight="1">
      <c r="A103" s="27" t="s">
        <v>85</v>
      </c>
      <c r="B103" s="43">
        <v>0</v>
      </c>
      <c r="C103" s="43">
        <v>0</v>
      </c>
      <c r="D103" s="28">
        <f>+D91</f>
        <v>2036844.3699999999</v>
      </c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4">
        <f t="shared" si="18"/>
        <v>2036844.3699999999</v>
      </c>
    </row>
    <row r="104" spans="1:10" ht="18.75" customHeight="1">
      <c r="A104" s="27" t="s">
        <v>118</v>
      </c>
      <c r="B104" s="43">
        <v>0</v>
      </c>
      <c r="C104" s="43">
        <v>0</v>
      </c>
      <c r="D104" s="43">
        <v>0</v>
      </c>
      <c r="E104" s="28">
        <v>420943.49</v>
      </c>
      <c r="F104" s="43">
        <v>0</v>
      </c>
      <c r="G104" s="43">
        <v>0</v>
      </c>
      <c r="H104" s="43">
        <v>0</v>
      </c>
      <c r="I104" s="43">
        <v>0</v>
      </c>
      <c r="J104" s="44">
        <f t="shared" si="18"/>
        <v>420943.49</v>
      </c>
    </row>
    <row r="105" spans="1:10" ht="18.75" customHeight="1">
      <c r="A105" s="27" t="s">
        <v>119</v>
      </c>
      <c r="B105" s="43">
        <v>0</v>
      </c>
      <c r="C105" s="43">
        <v>0</v>
      </c>
      <c r="D105" s="43">
        <v>0</v>
      </c>
      <c r="E105" s="28">
        <v>592679.68000000005</v>
      </c>
      <c r="F105" s="43">
        <v>0</v>
      </c>
      <c r="G105" s="43">
        <v>0</v>
      </c>
      <c r="H105" s="43">
        <v>0</v>
      </c>
      <c r="I105" s="43">
        <v>0</v>
      </c>
      <c r="J105" s="44">
        <f t="shared" si="18"/>
        <v>592679.68000000005</v>
      </c>
    </row>
    <row r="106" spans="1:10" ht="18.75" customHeight="1">
      <c r="A106" s="27" t="s">
        <v>120</v>
      </c>
      <c r="B106" s="43">
        <v>0</v>
      </c>
      <c r="C106" s="43">
        <v>0</v>
      </c>
      <c r="D106" s="43">
        <v>0</v>
      </c>
      <c r="E106" s="28">
        <v>0</v>
      </c>
      <c r="F106" s="43">
        <v>0</v>
      </c>
      <c r="G106" s="43">
        <v>0</v>
      </c>
      <c r="H106" s="43">
        <v>0</v>
      </c>
      <c r="I106" s="43">
        <v>0</v>
      </c>
      <c r="J106" s="44">
        <f t="shared" si="18"/>
        <v>0</v>
      </c>
    </row>
    <row r="107" spans="1:10" ht="18.75" customHeight="1">
      <c r="A107" s="27" t="s">
        <v>103</v>
      </c>
      <c r="B107" s="43">
        <v>0</v>
      </c>
      <c r="C107" s="43">
        <v>0</v>
      </c>
      <c r="D107" s="43">
        <v>0</v>
      </c>
      <c r="E107" s="43">
        <v>0</v>
      </c>
      <c r="F107" s="28">
        <f>+F91</f>
        <v>1042405.1599999999</v>
      </c>
      <c r="G107" s="43">
        <v>0</v>
      </c>
      <c r="H107" s="43">
        <v>0</v>
      </c>
      <c r="I107" s="43">
        <v>0</v>
      </c>
      <c r="J107" s="44">
        <f t="shared" si="18"/>
        <v>1042405.1599999999</v>
      </c>
    </row>
    <row r="108" spans="1:10" ht="18.75" customHeight="1">
      <c r="A108" s="27" t="s">
        <v>104</v>
      </c>
      <c r="B108" s="43">
        <v>0</v>
      </c>
      <c r="C108" s="43">
        <v>0</v>
      </c>
      <c r="D108" s="43">
        <v>0</v>
      </c>
      <c r="E108" s="43">
        <v>0</v>
      </c>
      <c r="F108" s="43">
        <v>0</v>
      </c>
      <c r="G108" s="28">
        <v>215802.12</v>
      </c>
      <c r="H108" s="43">
        <v>0</v>
      </c>
      <c r="I108" s="43">
        <v>0</v>
      </c>
      <c r="J108" s="44">
        <f t="shared" si="18"/>
        <v>215802.12</v>
      </c>
    </row>
    <row r="109" spans="1:10" ht="18.75" customHeight="1">
      <c r="A109" s="27" t="s">
        <v>105</v>
      </c>
      <c r="B109" s="43">
        <v>0</v>
      </c>
      <c r="C109" s="43">
        <v>0</v>
      </c>
      <c r="D109" s="43">
        <v>0</v>
      </c>
      <c r="E109" s="43">
        <v>0</v>
      </c>
      <c r="F109" s="43">
        <v>0</v>
      </c>
      <c r="G109" s="28">
        <v>302055.25</v>
      </c>
      <c r="H109" s="43">
        <v>0</v>
      </c>
      <c r="I109" s="43">
        <v>0</v>
      </c>
      <c r="J109" s="44">
        <f t="shared" si="18"/>
        <v>302055.25</v>
      </c>
    </row>
    <row r="110" spans="1:10" ht="18.75" customHeight="1">
      <c r="A110" s="27" t="s">
        <v>106</v>
      </c>
      <c r="B110" s="43">
        <v>0</v>
      </c>
      <c r="C110" s="43">
        <v>0</v>
      </c>
      <c r="D110" s="43">
        <v>0</v>
      </c>
      <c r="E110" s="43">
        <v>0</v>
      </c>
      <c r="F110" s="43">
        <v>0</v>
      </c>
      <c r="G110" s="28">
        <v>447960.77</v>
      </c>
      <c r="H110" s="43">
        <v>0</v>
      </c>
      <c r="I110" s="43">
        <v>0</v>
      </c>
      <c r="J110" s="44">
        <f t="shared" si="18"/>
        <v>447960.77</v>
      </c>
    </row>
    <row r="111" spans="1:10" ht="18.75" customHeight="1">
      <c r="A111" s="27" t="s">
        <v>107</v>
      </c>
      <c r="B111" s="43">
        <v>0</v>
      </c>
      <c r="C111" s="43">
        <v>0</v>
      </c>
      <c r="D111" s="43">
        <v>0</v>
      </c>
      <c r="E111" s="43">
        <v>0</v>
      </c>
      <c r="F111" s="43">
        <v>0</v>
      </c>
      <c r="G111" s="28">
        <v>659244.71</v>
      </c>
      <c r="H111" s="43">
        <v>0</v>
      </c>
      <c r="I111" s="43">
        <v>0</v>
      </c>
      <c r="J111" s="44">
        <f t="shared" si="18"/>
        <v>659244.71</v>
      </c>
    </row>
    <row r="112" spans="1:10" ht="18.75" customHeight="1">
      <c r="A112" s="27" t="s">
        <v>108</v>
      </c>
      <c r="B112" s="43">
        <v>0</v>
      </c>
      <c r="C112" s="43">
        <v>0</v>
      </c>
      <c r="D112" s="43">
        <v>0</v>
      </c>
      <c r="E112" s="43">
        <v>0</v>
      </c>
      <c r="F112" s="43">
        <v>0</v>
      </c>
      <c r="G112" s="43">
        <v>0</v>
      </c>
      <c r="H112" s="28">
        <v>654818.43999999994</v>
      </c>
      <c r="I112" s="43">
        <v>0</v>
      </c>
      <c r="J112" s="44">
        <f t="shared" si="18"/>
        <v>654818.43999999994</v>
      </c>
    </row>
    <row r="113" spans="1:10" ht="18.75" customHeight="1">
      <c r="A113" s="27" t="s">
        <v>109</v>
      </c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28">
        <v>53705.65</v>
      </c>
      <c r="I113" s="43">
        <v>0</v>
      </c>
      <c r="J113" s="44">
        <f t="shared" si="18"/>
        <v>53705.65</v>
      </c>
    </row>
    <row r="114" spans="1:10" ht="18.75" customHeight="1">
      <c r="A114" s="27" t="s">
        <v>110</v>
      </c>
      <c r="B114" s="43">
        <v>0</v>
      </c>
      <c r="C114" s="43">
        <v>0</v>
      </c>
      <c r="D114" s="43">
        <v>0</v>
      </c>
      <c r="E114" s="43">
        <v>0</v>
      </c>
      <c r="F114" s="43">
        <v>0</v>
      </c>
      <c r="G114" s="43">
        <v>0</v>
      </c>
      <c r="H114" s="28">
        <v>380930.09</v>
      </c>
      <c r="I114" s="43">
        <v>0</v>
      </c>
      <c r="J114" s="44">
        <f t="shared" si="18"/>
        <v>380930.09</v>
      </c>
    </row>
    <row r="115" spans="1:10" ht="18.75" customHeight="1">
      <c r="A115" s="27" t="s">
        <v>111</v>
      </c>
      <c r="B115" s="43">
        <v>0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28">
        <v>320694.82</v>
      </c>
      <c r="I115" s="43">
        <v>0</v>
      </c>
      <c r="J115" s="44">
        <f t="shared" si="18"/>
        <v>320694.82</v>
      </c>
    </row>
    <row r="116" spans="1:10" ht="18.75" customHeight="1">
      <c r="A116" s="27" t="s">
        <v>112</v>
      </c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28">
        <v>908453.97</v>
      </c>
      <c r="I116" s="43">
        <v>0</v>
      </c>
      <c r="J116" s="44">
        <f t="shared" si="18"/>
        <v>908453.97</v>
      </c>
    </row>
    <row r="117" spans="1:10" ht="18.75" customHeight="1">
      <c r="A117" s="27" t="s">
        <v>113</v>
      </c>
      <c r="B117" s="43">
        <v>0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28">
        <v>425486.47</v>
      </c>
      <c r="J117" s="44">
        <f t="shared" si="18"/>
        <v>425486.47</v>
      </c>
    </row>
    <row r="118" spans="1:10" ht="18.75" customHeight="1">
      <c r="A118" s="29" t="s">
        <v>114</v>
      </c>
      <c r="B118" s="45">
        <v>0</v>
      </c>
      <c r="C118" s="45">
        <v>0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  <c r="I118" s="46">
        <v>766889.79</v>
      </c>
      <c r="J118" s="47">
        <f t="shared" si="18"/>
        <v>766889.79</v>
      </c>
    </row>
    <row r="119" spans="1:10" ht="18.75" customHeight="1">
      <c r="A119" s="42"/>
      <c r="B119" s="54"/>
      <c r="C119" s="54"/>
      <c r="D119" s="54"/>
      <c r="E119" s="54"/>
      <c r="F119" s="54"/>
      <c r="G119" s="54"/>
      <c r="H119" s="54"/>
      <c r="I119" s="54">
        <v>691794.09</v>
      </c>
      <c r="J119" s="55"/>
    </row>
    <row r="120" spans="1:10" ht="18.75" customHeight="1">
      <c r="A120" s="42"/>
    </row>
    <row r="121" spans="1:10" ht="18.75" customHeight="1">
      <c r="A121" s="42"/>
    </row>
    <row r="122" spans="1:10" ht="18.75" customHeight="1">
      <c r="A122" s="42"/>
    </row>
    <row r="123" spans="1:10" ht="18.75" customHeight="1">
      <c r="A123" s="41"/>
    </row>
  </sheetData>
  <mergeCells count="6">
    <mergeCell ref="A1:J1"/>
    <mergeCell ref="A2:J2"/>
    <mergeCell ref="A4:A6"/>
    <mergeCell ref="B4:I4"/>
    <mergeCell ref="J4:J6"/>
    <mergeCell ref="E5:E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2013-11-22T20:04:11Z</dcterms:modified>
</cp:coreProperties>
</file>