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77" i="8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 s="1"/>
  <c r="J50"/>
  <c r="J51"/>
  <c r="J52"/>
  <c r="B58"/>
  <c r="B57" s="1"/>
  <c r="C58"/>
  <c r="C57" s="1"/>
  <c r="D58"/>
  <c r="D57" s="1"/>
  <c r="D56" s="1"/>
  <c r="E58"/>
  <c r="E57" s="1"/>
  <c r="F58"/>
  <c r="F57" s="1"/>
  <c r="F56" s="1"/>
  <c r="G58"/>
  <c r="G57" s="1"/>
  <c r="G56" s="1"/>
  <c r="H58"/>
  <c r="H57" s="1"/>
  <c r="H56" s="1"/>
  <c r="I58"/>
  <c r="I57" s="1"/>
  <c r="I56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J64" l="1"/>
  <c r="C56"/>
  <c r="E56"/>
  <c r="J57"/>
  <c r="B56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I43"/>
  <c r="I92"/>
  <c r="I91" s="1"/>
  <c r="G43"/>
  <c r="G92"/>
  <c r="G91" s="1"/>
  <c r="E48"/>
  <c r="J48" s="1"/>
  <c r="E45"/>
  <c r="E44" s="1"/>
  <c r="C45"/>
  <c r="C46"/>
  <c r="J46" s="1"/>
  <c r="J56" l="1"/>
  <c r="C44"/>
  <c r="E43"/>
  <c r="E92"/>
  <c r="E91" s="1"/>
  <c r="J45"/>
  <c r="J44" s="1"/>
  <c r="B44"/>
  <c r="B43" l="1"/>
  <c r="B92"/>
  <c r="C43"/>
  <c r="C92"/>
  <c r="C91" s="1"/>
  <c r="C102" s="1"/>
  <c r="J102" s="1"/>
  <c r="J99" s="1"/>
  <c r="J43" l="1"/>
  <c r="J92"/>
  <c r="B91"/>
  <c r="J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<sst xmlns="http://schemas.openxmlformats.org/spreadsheetml/2006/main" count="122" uniqueCount="122">
  <si>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</si>
  <si>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</si>
  <si>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</si>
  <si>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</si>
  <si>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</si>
  <si>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</si>
  <si>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</si>
  <si>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</si>
  <si>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</si>
  <si>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</si>
  <si>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</si>
  <si>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</si>
  <si>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</si>
  <si>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</si>
  <si>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</si>
  <si>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</si>
  <si>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</si>
  <si>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</si>
  <si>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</si>
  <si>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</si>
  <si>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</si>
  <si>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</si>
  <si>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</si>
  <si>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</si>
  <si>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</si>
  <si>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</si>
  <si>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</si>
  <si>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</si>
  <si>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</si>
  <si>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</si>
  <si>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</si>
  <si>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</si>
  <si>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</si>
  <si>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</si>
  <si>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</si>
  <si>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</si>
  <si>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</si>
  <si>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</si>
  <si>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</si>
  <si>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</si>
  <si>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</si>
  <si>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</si>
  <si>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</si>
  <si>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</si>
  <si>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</si>
  <si>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</si>
  <si>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</si>
  <si>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</si>
  <si>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</si>
  <si>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</si>
  <si>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</si>
  <si>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</si>
  <si>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</si>
  <si>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</si>
  <si>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</si>
  <si>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</si>
  <si>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</si>
  <si>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</si>
  <si>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</si>
  <si>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</si>
  <si>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</si>
  <si>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</si>
  <si>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</si>
  <si>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</si>
  <si>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</si>
  <si>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</si>
  <si>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</si>
  <si>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</si>
  <si>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</si>
  <si>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</si>
  <si>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</si>
  <si>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</si>
  <si>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</si>
  <si>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</si>
  <si>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</si>
  <si>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</si>
  <si>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</si>
  <si>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</si>
  <si>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</si>
  <si>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</si>
  <si>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</si>
  <si>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</si>
  <si>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</si>
  <si>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</si>
  <si>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</si>
  <si>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</si>
  <si>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</si>
  <si>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</si>
  <si>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</si>
  <si>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</si>
  <si>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</si>
  <si>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</si>
  <si>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</si>
  <si>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</si>
  <si>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</si>
  <si>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</si>
  <si>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</si>
  <si>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</si>
  <si>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</si>
  <si>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</si>
  <si>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</si>
  <si>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</si>
  <si>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</si>
  <si>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</si>
  <si>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</si>
  <si>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</si>
  <si>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</si>
  <si>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</si>
  <si>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</si>
  <si>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</si>
  <si>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</si>
  <si>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</si>
  <si>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</si>
  <si>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</si>
  <si>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</si>
  <si>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</si>
  <si>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</si>
  <si>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</si>
  <si>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</si>
  <si>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</si>
  <si>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</si>
  <si>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12/11/13 - VENCIMENTO 21/11/13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</si>
</sst>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topLeftCell="B1" zoomScaleNormal="100" zoomScaleSheetLayoutView="70" workbookViewId="0">
      <selection activeCell="E8" sqref="E8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631673</v>
      </c>
      <c r="C7" s="9">
        <f t="shared" si="0"/>
        <v>786743</v>
      </c>
      <c r="D7" s="9">
        <f t="shared" si="0"/>
        <v>814237</v>
      </c>
      <c r="E7" s="9">
        <f t="shared" si="0"/>
        <v>417368</v>
      </c>
      <c r="F7" s="9">
        <f t="shared" si="0"/>
        <v>571584</v>
      </c>
      <c r="G7" s="9">
        <f t="shared" si="0"/>
        <v>806992</v>
      </c>
      <c r="H7" s="9">
        <f t="shared" si="0"/>
        <v>1216895</v>
      </c>
      <c r="I7" s="9">
        <f t="shared" si="0"/>
        <v>589972</v>
      </c>
      <c r="J7" s="9">
        <f t="shared" si="0"/>
        <v>5835464</v>
      </c>
      <c r="K7" s="56"/>
    </row>
    <row r="8" spans="1:12" ht="17.25" customHeight="1">
      <c r="A8" s="10" t="s">
        <v>33</v>
      </c>
      <c r="B8" s="11">
        <f>B9+B12</f>
        <v>373113</v>
      </c>
      <c r="C8" s="11">
        <f t="shared" ref="C8:I8" si="1">C9+C12</f>
        <v>479264</v>
      </c>
      <c r="D8" s="11">
        <f t="shared" si="1"/>
        <v>462767</v>
      </c>
      <c r="E8" s="11">
        <f t="shared" si="1"/>
        <v>229737</v>
      </c>
      <c r="F8" s="11">
        <f t="shared" si="1"/>
        <v>336082</v>
      </c>
      <c r="G8" s="11">
        <f t="shared" si="1"/>
        <v>451746</v>
      </c>
      <c r="H8" s="11">
        <f t="shared" si="1"/>
        <v>658430</v>
      </c>
      <c r="I8" s="11">
        <f t="shared" si="1"/>
        <v>363180</v>
      </c>
      <c r="J8" s="11">
        <f t="shared" ref="J8:J23" si="2">SUM(B8:I8)</f>
        <v>3354319</v>
      </c>
    </row>
    <row r="9" spans="1:12" ht="17.25" customHeight="1">
      <c r="A9" s="15" t="s">
        <v>18</v>
      </c>
      <c r="B9" s="13">
        <f>+B10+B11</f>
        <v>45574</v>
      </c>
      <c r="C9" s="13">
        <f t="shared" ref="C9:I9" si="3">+C10+C11</f>
        <v>62559</v>
      </c>
      <c r="D9" s="13">
        <f t="shared" si="3"/>
        <v>55649</v>
      </c>
      <c r="E9" s="13">
        <f t="shared" si="3"/>
        <v>27192</v>
      </c>
      <c r="F9" s="13">
        <f t="shared" si="3"/>
        <v>40741</v>
      </c>
      <c r="G9" s="13">
        <f t="shared" si="3"/>
        <v>49442</v>
      </c>
      <c r="H9" s="13">
        <f t="shared" si="3"/>
        <v>56118</v>
      </c>
      <c r="I9" s="13">
        <f t="shared" si="3"/>
        <v>55304</v>
      </c>
      <c r="J9" s="11">
        <f t="shared" si="2"/>
        <v>392579</v>
      </c>
    </row>
    <row r="10" spans="1:12" ht="17.25" customHeight="1">
      <c r="A10" s="31" t="s">
        <v>19</v>
      </c>
      <c r="B10" s="13">
        <v>45574</v>
      </c>
      <c r="C10" s="13">
        <v>62559</v>
      </c>
      <c r="D10" s="13">
        <v>55649</v>
      </c>
      <c r="E10" s="13">
        <v>27192</v>
      </c>
      <c r="F10" s="13">
        <v>40741</v>
      </c>
      <c r="G10" s="13">
        <v>49442</v>
      </c>
      <c r="H10" s="13">
        <v>56118</v>
      </c>
      <c r="I10" s="13">
        <v>55304</v>
      </c>
      <c r="J10" s="11">
        <f>SUM(B10:I10)</f>
        <v>392579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327539</v>
      </c>
      <c r="C12" s="17">
        <f t="shared" si="4"/>
        <v>416705</v>
      </c>
      <c r="D12" s="17">
        <f t="shared" si="4"/>
        <v>407118</v>
      </c>
      <c r="E12" s="17">
        <f t="shared" si="4"/>
        <v>202545</v>
      </c>
      <c r="F12" s="17">
        <f t="shared" si="4"/>
        <v>295341</v>
      </c>
      <c r="G12" s="17">
        <f t="shared" si="4"/>
        <v>402304</v>
      </c>
      <c r="H12" s="17">
        <f t="shared" si="4"/>
        <v>602312</v>
      </c>
      <c r="I12" s="17">
        <f t="shared" si="4"/>
        <v>307876</v>
      </c>
      <c r="J12" s="11">
        <f t="shared" si="2"/>
        <v>2961740</v>
      </c>
    </row>
    <row r="13" spans="1:12" ht="17.25" customHeight="1">
      <c r="A13" s="14" t="s">
        <v>21</v>
      </c>
      <c r="B13" s="13">
        <v>128094</v>
      </c>
      <c r="C13" s="13">
        <v>176141</v>
      </c>
      <c r="D13" s="13">
        <v>179722</v>
      </c>
      <c r="E13" s="13">
        <v>90713</v>
      </c>
      <c r="F13" s="13">
        <v>128634</v>
      </c>
      <c r="G13" s="13">
        <v>172432</v>
      </c>
      <c r="H13" s="13">
        <v>251629</v>
      </c>
      <c r="I13" s="13">
        <v>123437</v>
      </c>
      <c r="J13" s="11">
        <f t="shared" si="2"/>
        <v>1250802</v>
      </c>
      <c r="K13" s="56"/>
      <c r="L13" s="57"/>
    </row>
    <row r="14" spans="1:12" ht="17.25" customHeight="1">
      <c r="A14" s="14" t="s">
        <v>22</v>
      </c>
      <c r="B14" s="13">
        <v>143986</v>
      </c>
      <c r="C14" s="13">
        <v>163257</v>
      </c>
      <c r="D14" s="13">
        <v>158538</v>
      </c>
      <c r="E14" s="13">
        <v>76529</v>
      </c>
      <c r="F14" s="13">
        <v>120545</v>
      </c>
      <c r="G14" s="13">
        <v>166228</v>
      </c>
      <c r="H14" s="13">
        <v>269222</v>
      </c>
      <c r="I14" s="13">
        <v>132719</v>
      </c>
      <c r="J14" s="11">
        <f t="shared" si="2"/>
        <v>1231024</v>
      </c>
      <c r="K14" s="56"/>
    </row>
    <row r="15" spans="1:12" ht="17.25" customHeight="1">
      <c r="A15" s="14" t="s">
        <v>23</v>
      </c>
      <c r="B15" s="13">
        <v>55459</v>
      </c>
      <c r="C15" s="13">
        <v>77307</v>
      </c>
      <c r="D15" s="13">
        <v>68858</v>
      </c>
      <c r="E15" s="13">
        <v>35303</v>
      </c>
      <c r="F15" s="13">
        <v>46162</v>
      </c>
      <c r="G15" s="13">
        <v>63644</v>
      </c>
      <c r="H15" s="13">
        <v>81461</v>
      </c>
      <c r="I15" s="13">
        <v>51720</v>
      </c>
      <c r="J15" s="11">
        <f t="shared" si="2"/>
        <v>479914</v>
      </c>
    </row>
    <row r="16" spans="1:12" ht="17.25" customHeight="1">
      <c r="A16" s="16" t="s">
        <v>24</v>
      </c>
      <c r="B16" s="11">
        <f>+B17+B18+B19</f>
        <v>216070</v>
      </c>
      <c r="C16" s="11">
        <f t="shared" ref="C16:I16" si="5">+C17+C18+C19</f>
        <v>242687</v>
      </c>
      <c r="D16" s="11">
        <f t="shared" si="5"/>
        <v>273540</v>
      </c>
      <c r="E16" s="11">
        <f t="shared" si="5"/>
        <v>140430</v>
      </c>
      <c r="F16" s="11">
        <f t="shared" si="5"/>
        <v>185994</v>
      </c>
      <c r="G16" s="11">
        <f t="shared" si="5"/>
        <v>294585</v>
      </c>
      <c r="H16" s="11">
        <f t="shared" si="5"/>
        <v>493185</v>
      </c>
      <c r="I16" s="11">
        <f t="shared" si="5"/>
        <v>185042</v>
      </c>
      <c r="J16" s="11">
        <f t="shared" si="2"/>
        <v>2031533</v>
      </c>
    </row>
    <row r="17" spans="1:11" ht="17.25" customHeight="1">
      <c r="A17" s="12" t="s">
        <v>25</v>
      </c>
      <c r="B17" s="13">
        <v>97504</v>
      </c>
      <c r="C17" s="13">
        <v>122980</v>
      </c>
      <c r="D17" s="13">
        <v>139611</v>
      </c>
      <c r="E17" s="13">
        <v>71701</v>
      </c>
      <c r="F17" s="13">
        <v>94201</v>
      </c>
      <c r="G17" s="13">
        <v>146569</v>
      </c>
      <c r="H17" s="13">
        <v>234207</v>
      </c>
      <c r="I17" s="13">
        <v>92515</v>
      </c>
      <c r="J17" s="11">
        <f t="shared" si="2"/>
        <v>999288</v>
      </c>
      <c r="K17" s="56"/>
    </row>
    <row r="18" spans="1:11" ht="17.25" customHeight="1">
      <c r="A18" s="12" t="s">
        <v>26</v>
      </c>
      <c r="B18" s="13">
        <v>87560</v>
      </c>
      <c r="C18" s="13">
        <v>84357</v>
      </c>
      <c r="D18" s="13">
        <v>95940</v>
      </c>
      <c r="E18" s="13">
        <v>48365</v>
      </c>
      <c r="F18" s="13">
        <v>68799</v>
      </c>
      <c r="G18" s="13">
        <v>110272</v>
      </c>
      <c r="H18" s="13">
        <v>203021</v>
      </c>
      <c r="I18" s="13">
        <v>68211</v>
      </c>
      <c r="J18" s="11">
        <f t="shared" si="2"/>
        <v>766525</v>
      </c>
      <c r="K18" s="56"/>
    </row>
    <row r="19" spans="1:11" ht="17.25" customHeight="1">
      <c r="A19" s="12" t="s">
        <v>27</v>
      </c>
      <c r="B19" s="13">
        <v>31006</v>
      </c>
      <c r="C19" s="13">
        <v>35350</v>
      </c>
      <c r="D19" s="13">
        <v>37989</v>
      </c>
      <c r="E19" s="13">
        <v>20364</v>
      </c>
      <c r="F19" s="13">
        <v>22994</v>
      </c>
      <c r="G19" s="13">
        <v>37744</v>
      </c>
      <c r="H19" s="13">
        <v>55957</v>
      </c>
      <c r="I19" s="13">
        <v>24316</v>
      </c>
      <c r="J19" s="11">
        <f t="shared" si="2"/>
        <v>265720</v>
      </c>
    </row>
    <row r="20" spans="1:11" ht="17.25" customHeight="1">
      <c r="A20" s="16" t="s">
        <v>28</v>
      </c>
      <c r="B20" s="13">
        <v>42490</v>
      </c>
      <c r="C20" s="13">
        <v>64792</v>
      </c>
      <c r="D20" s="13">
        <v>77930</v>
      </c>
      <c r="E20" s="13">
        <v>47201</v>
      </c>
      <c r="F20" s="13">
        <v>49508</v>
      </c>
      <c r="G20" s="13">
        <v>60661</v>
      </c>
      <c r="H20" s="13">
        <v>65280</v>
      </c>
      <c r="I20" s="13">
        <v>33980</v>
      </c>
      <c r="J20" s="11">
        <f t="shared" si="2"/>
        <v>441842</v>
      </c>
    </row>
    <row r="21" spans="1:11" ht="17.25" customHeight="1">
      <c r="A21" s="12" t="s">
        <v>29</v>
      </c>
      <c r="B21" s="13">
        <v>27194</v>
      </c>
      <c r="C21" s="13">
        <v>41467</v>
      </c>
      <c r="D21" s="13">
        <v>49875</v>
      </c>
      <c r="E21" s="13">
        <v>30209</v>
      </c>
      <c r="F21" s="13">
        <v>31685</v>
      </c>
      <c r="G21" s="13">
        <v>38823</v>
      </c>
      <c r="H21" s="13">
        <v>41779</v>
      </c>
      <c r="I21" s="13">
        <v>21747</v>
      </c>
      <c r="J21" s="11">
        <f t="shared" si="2"/>
        <v>282779</v>
      </c>
      <c r="K21" s="56"/>
    </row>
    <row r="22" spans="1:11" ht="17.25" customHeight="1">
      <c r="A22" s="12" t="s">
        <v>30</v>
      </c>
      <c r="B22" s="13">
        <v>15296</v>
      </c>
      <c r="C22" s="13">
        <v>23325</v>
      </c>
      <c r="D22" s="13">
        <v>28055</v>
      </c>
      <c r="E22" s="13">
        <v>16992</v>
      </c>
      <c r="F22" s="13">
        <v>17823</v>
      </c>
      <c r="G22" s="13">
        <v>21838</v>
      </c>
      <c r="H22" s="13">
        <v>23501</v>
      </c>
      <c r="I22" s="13">
        <v>12233</v>
      </c>
      <c r="J22" s="11">
        <f t="shared" si="2"/>
        <v>159063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7770</v>
      </c>
      <c r="J23" s="11">
        <f t="shared" si="2"/>
        <v>7770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2.7216619999999998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7.9862000000000002E-2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9423.23</v>
      </c>
      <c r="J31" s="24">
        <f t="shared" ref="J31:J69" si="7">SUM(B31:I31)</f>
        <v>9423.23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1449364.75</v>
      </c>
      <c r="C43" s="23">
        <f t="shared" ref="C43:I43" si="8">+C44+C52</f>
        <v>2058015.2100000002</v>
      </c>
      <c r="D43" s="23">
        <f t="shared" si="8"/>
        <v>2241171.25</v>
      </c>
      <c r="E43" s="23">
        <f t="shared" si="8"/>
        <v>1147549.9500000002</v>
      </c>
      <c r="F43" s="23">
        <f t="shared" si="8"/>
        <v>1355466.8099999998</v>
      </c>
      <c r="G43" s="23">
        <f t="shared" si="8"/>
        <v>1960864.8499999999</v>
      </c>
      <c r="H43" s="23">
        <f t="shared" si="8"/>
        <v>2545441.2999999998</v>
      </c>
      <c r="I43" s="23">
        <f t="shared" si="8"/>
        <v>1358262.1500000001</v>
      </c>
      <c r="J43" s="23">
        <f t="shared" si="7"/>
        <v>14116136.270000001</v>
      </c>
    </row>
    <row r="44" spans="1:10" ht="17.25" customHeight="1">
      <c r="A44" s="16" t="s">
        <v>51</v>
      </c>
      <c r="B44" s="24">
        <f>SUM(B45:B51)</f>
        <v>1434466.22</v>
      </c>
      <c r="C44" s="24">
        <f t="shared" ref="C44:J44" si="9">SUM(C45:C51)</f>
        <v>2037777.9000000001</v>
      </c>
      <c r="D44" s="24">
        <f t="shared" si="9"/>
        <v>2220831.42</v>
      </c>
      <c r="E44" s="24">
        <f t="shared" si="9"/>
        <v>1135934.6200000001</v>
      </c>
      <c r="F44" s="24">
        <f t="shared" si="9"/>
        <v>1336191.92</v>
      </c>
      <c r="G44" s="24">
        <f t="shared" si="9"/>
        <v>1942913.94</v>
      </c>
      <c r="H44" s="24">
        <f t="shared" si="9"/>
        <v>2520311.23</v>
      </c>
      <c r="I44" s="24">
        <f t="shared" si="9"/>
        <v>1345001.84</v>
      </c>
      <c r="J44" s="24">
        <f t="shared" si="9"/>
        <v>13973429.09</v>
      </c>
    </row>
    <row r="45" spans="1:10" ht="17.25" customHeight="1">
      <c r="A45" s="37" t="s">
        <v>52</v>
      </c>
      <c r="B45" s="24">
        <f t="shared" ref="B45:I45" si="10">ROUND(B26*B7,2)</f>
        <v>1434466.22</v>
      </c>
      <c r="C45" s="24">
        <f t="shared" si="10"/>
        <v>2033258.61</v>
      </c>
      <c r="D45" s="24">
        <f t="shared" si="10"/>
        <v>2220831.42</v>
      </c>
      <c r="E45" s="24">
        <f t="shared" si="10"/>
        <v>1111534.46</v>
      </c>
      <c r="F45" s="24">
        <f t="shared" si="10"/>
        <v>1336191.92</v>
      </c>
      <c r="G45" s="24">
        <f t="shared" si="10"/>
        <v>1942913.94</v>
      </c>
      <c r="H45" s="24">
        <f t="shared" si="10"/>
        <v>2520311.23</v>
      </c>
      <c r="I45" s="24">
        <f t="shared" si="10"/>
        <v>1335578.6100000001</v>
      </c>
      <c r="J45" s="24">
        <f t="shared" si="7"/>
        <v>13935086.41</v>
      </c>
    </row>
    <row r="46" spans="1:10" ht="17.25" customHeight="1">
      <c r="A46" s="37" t="s">
        <v>53</v>
      </c>
      <c r="B46" s="20">
        <v>0</v>
      </c>
      <c r="C46" s="24">
        <f>ROUND(C27*C7,2)</f>
        <v>4519.29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4519.29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33331.839999999997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33331.839999999997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-8931.68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-8931.68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9423.23</v>
      </c>
      <c r="J49" s="24">
        <f>SUM(B49:I49)</f>
        <v>9423.23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-255626.09</v>
      </c>
      <c r="C56" s="38">
        <f t="shared" si="11"/>
        <v>-217877.87</v>
      </c>
      <c r="D56" s="38">
        <f t="shared" si="11"/>
        <v>-220436.09</v>
      </c>
      <c r="E56" s="38">
        <f t="shared" si="11"/>
        <v>100012.58000000002</v>
      </c>
      <c r="F56" s="38">
        <f t="shared" si="11"/>
        <v>-265571.66000000003</v>
      </c>
      <c r="G56" s="38">
        <f t="shared" si="11"/>
        <v>-286090.37</v>
      </c>
      <c r="H56" s="38">
        <f t="shared" si="11"/>
        <v>-272039.93</v>
      </c>
      <c r="I56" s="38">
        <f t="shared" si="11"/>
        <v>-181300</v>
      </c>
      <c r="J56" s="38">
        <f t="shared" si="7"/>
        <v>-1598929.43</v>
      </c>
    </row>
    <row r="57" spans="1:10" ht="18.75" customHeight="1">
      <c r="A57" s="16" t="s">
        <v>86</v>
      </c>
      <c r="B57" s="38">
        <f t="shared" ref="B57:I57" si="12">B58+B59+B60+B61+B62+B63</f>
        <v>-240031.87</v>
      </c>
      <c r="C57" s="38">
        <f t="shared" si="12"/>
        <v>-195037.16</v>
      </c>
      <c r="D57" s="38">
        <f t="shared" si="12"/>
        <v>-197908.73</v>
      </c>
      <c r="E57" s="38">
        <f t="shared" si="12"/>
        <v>-81576</v>
      </c>
      <c r="F57" s="38">
        <f t="shared" si="12"/>
        <v>-249081.1</v>
      </c>
      <c r="G57" s="38">
        <f t="shared" si="12"/>
        <v>-265073.96000000002</v>
      </c>
      <c r="H57" s="38">
        <f t="shared" si="12"/>
        <v>-240589.91</v>
      </c>
      <c r="I57" s="38">
        <f t="shared" si="12"/>
        <v>-165912</v>
      </c>
      <c r="J57" s="38">
        <f t="shared" si="7"/>
        <v>-1635210.73</v>
      </c>
    </row>
    <row r="58" spans="1:10" ht="18.75" customHeight="1">
      <c r="A58" s="12" t="s">
        <v>87</v>
      </c>
      <c r="B58" s="38">
        <f>-ROUND(B9*$D$3,2)</f>
        <v>-136722</v>
      </c>
      <c r="C58" s="38">
        <f t="shared" ref="C58:I58" si="13">-ROUND(C9*$D$3,2)</f>
        <v>-187677</v>
      </c>
      <c r="D58" s="38">
        <f t="shared" si="13"/>
        <v>-166947</v>
      </c>
      <c r="E58" s="38">
        <f t="shared" si="13"/>
        <v>-81576</v>
      </c>
      <c r="F58" s="38">
        <f t="shared" si="13"/>
        <v>-122223</v>
      </c>
      <c r="G58" s="38">
        <f t="shared" si="13"/>
        <v>-148326</v>
      </c>
      <c r="H58" s="38">
        <f t="shared" si="13"/>
        <v>-168354</v>
      </c>
      <c r="I58" s="38">
        <f t="shared" si="13"/>
        <v>-165912</v>
      </c>
      <c r="J58" s="38">
        <f t="shared" si="7"/>
        <v>-1177737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-468</v>
      </c>
      <c r="C60" s="50">
        <v>-30</v>
      </c>
      <c r="D60" s="50">
        <v>-90</v>
      </c>
      <c r="E60" s="20">
        <v>0</v>
      </c>
      <c r="F60" s="50">
        <v>-288</v>
      </c>
      <c r="G60" s="50">
        <v>-30</v>
      </c>
      <c r="H60" s="50">
        <v>-60</v>
      </c>
      <c r="I60" s="20">
        <v>0</v>
      </c>
      <c r="J60" s="38">
        <f t="shared" si="7"/>
        <v>-966</v>
      </c>
    </row>
    <row r="61" spans="1:10" ht="18.75" customHeight="1">
      <c r="A61" s="12" t="s">
        <v>63</v>
      </c>
      <c r="B61" s="50">
        <v>-180</v>
      </c>
      <c r="C61" s="50">
        <v>-60</v>
      </c>
      <c r="D61" s="50">
        <v>-210</v>
      </c>
      <c r="E61" s="20">
        <v>0</v>
      </c>
      <c r="F61" s="50">
        <v>-159</v>
      </c>
      <c r="G61" s="50">
        <v>0</v>
      </c>
      <c r="H61" s="50">
        <v>-30</v>
      </c>
      <c r="I61" s="20">
        <v>0</v>
      </c>
      <c r="J61" s="38">
        <f t="shared" si="7"/>
        <v>-639</v>
      </c>
    </row>
    <row r="62" spans="1:10" ht="18.75" customHeight="1">
      <c r="A62" s="12" t="s">
        <v>64</v>
      </c>
      <c r="B62" s="50">
        <v>-102577.87</v>
      </c>
      <c r="C62" s="50">
        <v>-7270.16</v>
      </c>
      <c r="D62" s="50">
        <v>-30661.73</v>
      </c>
      <c r="E62" s="20">
        <v>0</v>
      </c>
      <c r="F62" s="50">
        <v>-126243.1</v>
      </c>
      <c r="G62" s="50">
        <v>-116717.96</v>
      </c>
      <c r="H62" s="50">
        <v>-72145.91</v>
      </c>
      <c r="I62" s="20">
        <v>0</v>
      </c>
      <c r="J62" s="38">
        <f>SUM(B62:I62)</f>
        <v>-455616.73</v>
      </c>
    </row>
    <row r="63" spans="1:10" ht="18.75" customHeight="1">
      <c r="A63" s="12" t="s">
        <v>65</v>
      </c>
      <c r="B63" s="50">
        <v>-84</v>
      </c>
      <c r="C63" s="50">
        <v>0</v>
      </c>
      <c r="D63" s="20">
        <v>0</v>
      </c>
      <c r="E63" s="20">
        <v>0</v>
      </c>
      <c r="F63" s="20">
        <v>-168</v>
      </c>
      <c r="G63" s="20">
        <v>0</v>
      </c>
      <c r="H63" s="20">
        <v>0</v>
      </c>
      <c r="I63" s="20">
        <v>0</v>
      </c>
      <c r="J63" s="38">
        <f t="shared" si="7"/>
        <v>-252</v>
      </c>
    </row>
    <row r="64" spans="1:10" ht="18.75" customHeight="1">
      <c r="A64" s="12" t="s">
        <v>91</v>
      </c>
      <c r="B64" s="50">
        <f t="shared" ref="B64:I64" si="14">SUM(B65:B86)</f>
        <v>-15594.22</v>
      </c>
      <c r="C64" s="50">
        <f t="shared" si="14"/>
        <v>-22840.71</v>
      </c>
      <c r="D64" s="20">
        <f t="shared" si="14"/>
        <v>-22527.359999999997</v>
      </c>
      <c r="E64" s="20">
        <f t="shared" si="14"/>
        <v>181588.58000000002</v>
      </c>
      <c r="F64" s="20">
        <f t="shared" si="14"/>
        <v>-16490.560000000001</v>
      </c>
      <c r="G64" s="20">
        <f t="shared" si="14"/>
        <v>-21016.410000000003</v>
      </c>
      <c r="H64" s="20">
        <f t="shared" si="14"/>
        <v>-31450.02</v>
      </c>
      <c r="I64" s="20">
        <f t="shared" si="14"/>
        <v>-15388</v>
      </c>
      <c r="J64" s="38">
        <f t="shared" si="7"/>
        <v>36281.300000000017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-15594.22</v>
      </c>
      <c r="C69" s="38">
        <v>-22637.8</v>
      </c>
      <c r="D69" s="38">
        <v>-21400.42</v>
      </c>
      <c r="E69" s="38">
        <v>-16561.919999999998</v>
      </c>
      <c r="F69" s="38">
        <v>-15007.26</v>
      </c>
      <c r="G69" s="38">
        <v>-20623.080000000002</v>
      </c>
      <c r="H69" s="38">
        <v>-31426.41</v>
      </c>
      <c r="I69" s="38">
        <v>-15388</v>
      </c>
      <c r="J69" s="51">
        <f t="shared" si="7"/>
        <v>-158639.10999999999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240000</v>
      </c>
      <c r="F77" s="20">
        <v>0</v>
      </c>
      <c r="G77" s="20">
        <v>0</v>
      </c>
      <c r="H77" s="20">
        <v>0</v>
      </c>
      <c r="I77" s="20">
        <v>0</v>
      </c>
      <c r="J77" s="51">
        <f t="shared" ref="J77" si="15">SUM(B77:I77)</f>
        <v>240000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51"/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6">+B92+B93</f>
        <v>1193738.6600000001</v>
      </c>
      <c r="C91" s="25">
        <f t="shared" si="16"/>
        <v>1840137.3400000003</v>
      </c>
      <c r="D91" s="25">
        <f t="shared" si="16"/>
        <v>2020735.16</v>
      </c>
      <c r="E91" s="25">
        <f t="shared" si="16"/>
        <v>1247562.5300000003</v>
      </c>
      <c r="F91" s="25">
        <f t="shared" si="16"/>
        <v>1089895.1499999997</v>
      </c>
      <c r="G91" s="25">
        <f t="shared" si="16"/>
        <v>1674774.48</v>
      </c>
      <c r="H91" s="25">
        <f t="shared" si="16"/>
        <v>2273401.3699999996</v>
      </c>
      <c r="I91" s="25">
        <f t="shared" si="16"/>
        <v>1176962.1500000001</v>
      </c>
      <c r="J91" s="51">
        <f>SUM(B91:I91)</f>
        <v>12517206.84</v>
      </c>
      <c r="K91" s="58"/>
    </row>
    <row r="92" spans="1:11" ht="18.75" customHeight="1">
      <c r="A92" s="16" t="s">
        <v>94</v>
      </c>
      <c r="B92" s="25">
        <f t="shared" ref="B92:I92" si="17">+B44+B57+B64+B88</f>
        <v>1178840.1300000001</v>
      </c>
      <c r="C92" s="25">
        <f t="shared" si="17"/>
        <v>1819900.0300000003</v>
      </c>
      <c r="D92" s="25">
        <f t="shared" si="17"/>
        <v>2000395.3299999998</v>
      </c>
      <c r="E92" s="25">
        <f t="shared" si="17"/>
        <v>1235947.2000000002</v>
      </c>
      <c r="F92" s="25">
        <f t="shared" si="17"/>
        <v>1070620.2599999998</v>
      </c>
      <c r="G92" s="25">
        <f t="shared" si="17"/>
        <v>1656823.57</v>
      </c>
      <c r="H92" s="25">
        <f t="shared" si="17"/>
        <v>2248271.2999999998</v>
      </c>
      <c r="I92" s="25">
        <f t="shared" si="17"/>
        <v>1163701.8400000001</v>
      </c>
      <c r="J92" s="51">
        <f>SUM(B92:I92)</f>
        <v>12374499.66</v>
      </c>
      <c r="K92" s="58"/>
    </row>
    <row r="93" spans="1:11" ht="18.75" customHeight="1">
      <c r="A93" s="16" t="s">
        <v>98</v>
      </c>
      <c r="B93" s="25">
        <f t="shared" ref="B93:I93" si="18">IF(+B52+B89+B94&lt;0,0,(B52+B89+B94))</f>
        <v>14898.53</v>
      </c>
      <c r="C93" s="25">
        <f t="shared" si="18"/>
        <v>20237.310000000001</v>
      </c>
      <c r="D93" s="25">
        <f t="shared" si="18"/>
        <v>20339.830000000002</v>
      </c>
      <c r="E93" s="20">
        <f t="shared" si="18"/>
        <v>11615.33</v>
      </c>
      <c r="F93" s="25">
        <f t="shared" si="18"/>
        <v>19274.89</v>
      </c>
      <c r="G93" s="20">
        <f t="shared" si="18"/>
        <v>17950.91</v>
      </c>
      <c r="H93" s="25">
        <f t="shared" si="18"/>
        <v>25130.07</v>
      </c>
      <c r="I93" s="20">
        <f t="shared" si="18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12517206.85</v>
      </c>
    </row>
    <row r="100" spans="1:10" ht="18.75" customHeight="1">
      <c r="A100" s="27" t="s">
        <v>82</v>
      </c>
      <c r="B100" s="28">
        <v>153479.03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19">SUM(B100:I100)</f>
        <v>153479.03</v>
      </c>
    </row>
    <row r="101" spans="1:10" ht="18.75" customHeight="1">
      <c r="A101" s="27" t="s">
        <v>83</v>
      </c>
      <c r="B101" s="28">
        <v>1040259.62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9"/>
        <v>1040259.62</v>
      </c>
    </row>
    <row r="102" spans="1:10" ht="18.75" customHeight="1">
      <c r="A102" s="27" t="s">
        <v>84</v>
      </c>
      <c r="B102" s="43">
        <v>0</v>
      </c>
      <c r="C102" s="28">
        <f>+C91</f>
        <v>1840137.3400000003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9"/>
        <v>1840137.3400000003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2020735.16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9"/>
        <v>2020735.16</v>
      </c>
    </row>
    <row r="104" spans="1:10" ht="18.75" customHeight="1">
      <c r="A104" s="27" t="s">
        <v>118</v>
      </c>
      <c r="B104" s="43">
        <v>0</v>
      </c>
      <c r="C104" s="43">
        <v>0</v>
      </c>
      <c r="D104" s="43">
        <v>0</v>
      </c>
      <c r="E104" s="28">
        <v>685456.32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9"/>
        <v>685456.32</v>
      </c>
    </row>
    <row r="105" spans="1:10" ht="18.75" customHeight="1">
      <c r="A105" s="27" t="s">
        <v>119</v>
      </c>
      <c r="B105" s="43">
        <v>0</v>
      </c>
      <c r="C105" s="43">
        <v>0</v>
      </c>
      <c r="D105" s="43">
        <v>0</v>
      </c>
      <c r="E105" s="28">
        <v>562106.21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9"/>
        <v>562106.21</v>
      </c>
    </row>
    <row r="106" spans="1:10" ht="18.75" customHeight="1">
      <c r="A106" s="27" t="s">
        <v>120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19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1089895.1499999997</v>
      </c>
      <c r="G107" s="43">
        <v>0</v>
      </c>
      <c r="H107" s="43">
        <v>0</v>
      </c>
      <c r="I107" s="43">
        <v>0</v>
      </c>
      <c r="J107" s="44">
        <f t="shared" si="19"/>
        <v>1089895.1499999997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212136.49</v>
      </c>
      <c r="H108" s="43">
        <v>0</v>
      </c>
      <c r="I108" s="43">
        <v>0</v>
      </c>
      <c r="J108" s="44">
        <f t="shared" si="19"/>
        <v>212136.49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294567.69</v>
      </c>
      <c r="H109" s="43">
        <v>0</v>
      </c>
      <c r="I109" s="43">
        <v>0</v>
      </c>
      <c r="J109" s="44">
        <f t="shared" si="19"/>
        <v>294567.69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441789.36</v>
      </c>
      <c r="H110" s="43">
        <v>0</v>
      </c>
      <c r="I110" s="43">
        <v>0</v>
      </c>
      <c r="J110" s="44">
        <f t="shared" si="19"/>
        <v>441789.36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726280.93</v>
      </c>
      <c r="H111" s="43">
        <v>0</v>
      </c>
      <c r="I111" s="43">
        <v>0</v>
      </c>
      <c r="J111" s="44">
        <f t="shared" si="19"/>
        <v>726280.93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619734.62</v>
      </c>
      <c r="I112" s="43">
        <v>0</v>
      </c>
      <c r="J112" s="44">
        <f t="shared" si="19"/>
        <v>619734.62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52799.12</v>
      </c>
      <c r="I113" s="43">
        <v>0</v>
      </c>
      <c r="J113" s="44">
        <f t="shared" si="19"/>
        <v>52799.12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383081.91</v>
      </c>
      <c r="I114" s="43">
        <v>0</v>
      </c>
      <c r="J114" s="44">
        <f t="shared" si="19"/>
        <v>383081.91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329709.24</v>
      </c>
      <c r="I115" s="43">
        <v>0</v>
      </c>
      <c r="J115" s="44">
        <f t="shared" si="19"/>
        <v>329709.24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888076.5</v>
      </c>
      <c r="I116" s="43">
        <v>0</v>
      </c>
      <c r="J116" s="44">
        <f t="shared" si="19"/>
        <v>888076.5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425110.09</v>
      </c>
      <c r="J117" s="44">
        <f t="shared" si="19"/>
        <v>425110.09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751852.07</v>
      </c>
      <c r="J118" s="47">
        <f t="shared" si="19"/>
        <v>751852.07</v>
      </c>
    </row>
    <row r="119" spans="1:10" ht="18.75" customHeight="1">
      <c r="A119" s="42"/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2013-11-19T17:07:17Z</dcterms:modified>
</cp:coreProperties>
</file>