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D56" s="1"/>
  <c r="E58"/>
  <c r="E57" s="1"/>
  <c r="F58"/>
  <c r="F57" s="1"/>
  <c r="G58"/>
  <c r="G57" s="1"/>
  <c r="H58"/>
  <c r="H57" s="1"/>
  <c r="H56" s="1"/>
  <c r="I58"/>
  <c r="I57" s="1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90"/>
  <c r="B93"/>
  <c r="C93"/>
  <c r="D93"/>
  <c r="E93"/>
  <c r="F93"/>
  <c r="G93"/>
  <c r="H93"/>
  <c r="I93"/>
  <c r="J93"/>
  <c r="J94"/>
  <c r="J100"/>
  <c r="J101"/>
  <c r="J104"/>
  <c r="J105"/>
  <c r="J106"/>
  <c r="J108"/>
  <c r="J109"/>
  <c r="J110"/>
  <c r="J111"/>
  <c r="J112"/>
  <c r="J113"/>
  <c r="J114"/>
  <c r="J115"/>
  <c r="J116"/>
  <c r="J117"/>
  <c r="J118"/>
  <c r="C56" l="1"/>
  <c r="I56"/>
  <c r="G56"/>
  <c r="F56"/>
  <c r="J64"/>
  <c r="E56"/>
  <c r="J57"/>
  <c r="B56"/>
  <c r="H43"/>
  <c r="H92"/>
  <c r="H91" s="1"/>
  <c r="F43"/>
  <c r="F92"/>
  <c r="F91" s="1"/>
  <c r="F107" s="1"/>
  <c r="J107" s="1"/>
  <c r="D43"/>
  <c r="D92"/>
  <c r="D91" s="1"/>
  <c r="D103" s="1"/>
  <c r="J103" s="1"/>
  <c r="J8"/>
  <c r="J7" s="1"/>
  <c r="B7"/>
  <c r="B45" s="1"/>
  <c r="I43"/>
  <c r="I92"/>
  <c r="I91" s="1"/>
  <c r="G43"/>
  <c r="G92"/>
  <c r="G91" s="1"/>
  <c r="E48"/>
  <c r="J48" s="1"/>
  <c r="E45"/>
  <c r="E44" s="1"/>
  <c r="C45"/>
  <c r="C46"/>
  <c r="J46" s="1"/>
  <c r="J58"/>
  <c r="J9"/>
  <c r="J56" l="1"/>
  <c r="C44"/>
  <c r="E43"/>
  <c r="E92"/>
  <c r="E91" s="1"/>
  <c r="J45"/>
  <c r="J44" s="1"/>
  <c r="B44"/>
  <c r="B43" l="1"/>
  <c r="B92"/>
  <c r="C43"/>
  <c r="C92"/>
  <c r="C91" s="1"/>
  <c r="C102" s="1"/>
  <c r="J102" s="1"/>
  <c r="J99" s="1"/>
  <c r="J43" l="1"/>
  <c r="J92"/>
  <c r="B91"/>
  <c r="J91" s="1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<sst xmlns="http://schemas.openxmlformats.org/spreadsheetml/2006/main" count="122" uniqueCount="122">
  <si>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</si>
  <si>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</si>
  <si>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</si>
  <si>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</si>
  <si>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</si>
  <si>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</si>
  <si>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</si>
  <si>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</si>
  <si>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</si>
  <si>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</si>
  <si>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</si>
  <si>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</si>
  <si>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</si>
  <si>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</si>
  <si>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</si>
  <si>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</si>
  <si>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</si>
  <si>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</si>
  <si>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</si>
  <si>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</si>
  <si>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</si>
  <si>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</si>
  <si>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</si>
  <si>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</si>
  <si>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</si>
  <si>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</si>
  <si>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</si>
  <si>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</si>
  <si>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</si>
  <si>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</si>
  <si>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</si>
  <si>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</si>
  <si>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</si>
  <si>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</si>
  <si>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</si>
  <si>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</si>
  <si>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</si>
  <si>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</si>
  <si>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</si>
  <si>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</si>
  <si>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</si>
  <si>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</si>
  <si>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</si>
  <si>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</si>
  <si>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</si>
  <si>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</si>
  <si>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</si>
  <si>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</si>
  <si>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</si>
  <si>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</si>
  <si>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</si>
  <si>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</si>
  <si>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</si>
  <si>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</si>
  <si>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</si>
  <si>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</si>
  <si>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</si>
  <si>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</si>
  <si>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</si>
  <si>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</si>
  <si>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</si>
  <si>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</si>
  <si>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</si>
  <si>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</si>
  <si>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</si>
  <si>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</si>
  <si>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</si>
  <si>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</si>
  <si>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</si>
  <si>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</si>
  <si>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</si>
  <si>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</si>
  <si>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</si>
  <si>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</si>
  <si>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</si>
  <si>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</si>
  <si>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</si>
  <si>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</si>
  <si>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</si>
  <si>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</si>
  <si>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</si>
  <si>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</si>
  <si>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</si>
  <si>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</si>
  <si>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</si>
  <si>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</si>
  <si>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</si>
  <si>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</si>
  <si>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</si>
  <si>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</si>
  <si>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</si>
  <si>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</si>
  <si>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</si>
  <si>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</si>
  <si>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</si>
  <si>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</si>
  <si>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</si>
  <si>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</si>
  <si>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</si>
  <si>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</si>
  <si>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</si>
  <si>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</si>
  <si>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</si>
  <si>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</si>
  <si>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</si>
  <si>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</si>
  <si>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</si>
  <si>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</si>
  <si>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</si>
  <si>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</si>
  <si>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</si>
  <si>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</si>
  <si>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</si>
  <si>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</si>
  <si>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</si>
  <si>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</si>
  <si>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</si>
  <si>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</si>
  <si>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Área 4</t>
  </si>
  <si>
    <t>8.6. Área 4</t>
  </si>
  <si>
    <t>8.7. Área 4</t>
  </si>
  <si>
    <t>OPERAÇÃO 11/11/13 - VENCIMENTO 19/11/13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</si>
</sst>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5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623780</v>
      </c>
      <c r="C7" s="9">
        <f t="shared" si="0"/>
        <v>780491</v>
      </c>
      <c r="D7" s="9">
        <f t="shared" si="0"/>
        <v>821595</v>
      </c>
      <c r="E7" s="9">
        <f t="shared" si="0"/>
        <v>419163</v>
      </c>
      <c r="F7" s="9">
        <f t="shared" si="0"/>
        <v>560300</v>
      </c>
      <c r="G7" s="9">
        <f t="shared" si="0"/>
        <v>800613</v>
      </c>
      <c r="H7" s="9">
        <f t="shared" si="0"/>
        <v>1216988</v>
      </c>
      <c r="I7" s="9">
        <f t="shared" si="0"/>
        <v>585001</v>
      </c>
      <c r="J7" s="9">
        <f t="shared" si="0"/>
        <v>5807931</v>
      </c>
      <c r="K7" s="56"/>
    </row>
    <row r="8" spans="1:12" ht="17.25" customHeight="1">
      <c r="A8" s="10" t="s">
        <v>33</v>
      </c>
      <c r="B8" s="11">
        <f>B9+B12</f>
        <v>369050</v>
      </c>
      <c r="C8" s="11">
        <f t="shared" ref="C8:I8" si="1">C9+C12</f>
        <v>475470</v>
      </c>
      <c r="D8" s="11">
        <f t="shared" si="1"/>
        <v>468716</v>
      </c>
      <c r="E8" s="11">
        <f t="shared" si="1"/>
        <v>232644</v>
      </c>
      <c r="F8" s="11">
        <f t="shared" si="1"/>
        <v>330232</v>
      </c>
      <c r="G8" s="11">
        <f t="shared" si="1"/>
        <v>447464</v>
      </c>
      <c r="H8" s="11">
        <f t="shared" si="1"/>
        <v>660316</v>
      </c>
      <c r="I8" s="11">
        <f t="shared" si="1"/>
        <v>359624</v>
      </c>
      <c r="J8" s="11">
        <f t="shared" ref="J8:J23" si="2">SUM(B8:I8)</f>
        <v>3343516</v>
      </c>
    </row>
    <row r="9" spans="1:12" ht="17.25" customHeight="1">
      <c r="A9" s="15" t="s">
        <v>18</v>
      </c>
      <c r="B9" s="13">
        <f>+B10+B11</f>
        <v>49210</v>
      </c>
      <c r="C9" s="13">
        <f t="shared" ref="C9:I9" si="3">+C10+C11</f>
        <v>67717</v>
      </c>
      <c r="D9" s="13">
        <f t="shared" si="3"/>
        <v>62937</v>
      </c>
      <c r="E9" s="13">
        <f t="shared" si="3"/>
        <v>31027</v>
      </c>
      <c r="F9" s="13">
        <f t="shared" si="3"/>
        <v>43571</v>
      </c>
      <c r="G9" s="13">
        <f t="shared" si="3"/>
        <v>53307</v>
      </c>
      <c r="H9" s="13">
        <f t="shared" si="3"/>
        <v>63449</v>
      </c>
      <c r="I9" s="13">
        <f t="shared" si="3"/>
        <v>58564</v>
      </c>
      <c r="J9" s="11">
        <f t="shared" si="2"/>
        <v>429782</v>
      </c>
    </row>
    <row r="10" spans="1:12" ht="17.25" customHeight="1">
      <c r="A10" s="31" t="s">
        <v>19</v>
      </c>
      <c r="B10" s="13">
        <v>49210</v>
      </c>
      <c r="C10" s="13">
        <v>67717</v>
      </c>
      <c r="D10" s="13">
        <v>62937</v>
      </c>
      <c r="E10" s="13">
        <v>31027</v>
      </c>
      <c r="F10" s="13">
        <v>43571</v>
      </c>
      <c r="G10" s="13">
        <v>53307</v>
      </c>
      <c r="H10" s="13">
        <v>63449</v>
      </c>
      <c r="I10" s="13">
        <v>58564</v>
      </c>
      <c r="J10" s="11">
        <f>SUM(B10:I10)</f>
        <v>429782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319840</v>
      </c>
      <c r="C12" s="17">
        <f t="shared" si="4"/>
        <v>407753</v>
      </c>
      <c r="D12" s="17">
        <f t="shared" si="4"/>
        <v>405779</v>
      </c>
      <c r="E12" s="17">
        <f t="shared" si="4"/>
        <v>201617</v>
      </c>
      <c r="F12" s="17">
        <f t="shared" si="4"/>
        <v>286661</v>
      </c>
      <c r="G12" s="17">
        <f t="shared" si="4"/>
        <v>394157</v>
      </c>
      <c r="H12" s="17">
        <f t="shared" si="4"/>
        <v>596867</v>
      </c>
      <c r="I12" s="17">
        <f t="shared" si="4"/>
        <v>301060</v>
      </c>
      <c r="J12" s="11">
        <f t="shared" si="2"/>
        <v>2913734</v>
      </c>
    </row>
    <row r="13" spans="1:12" ht="17.25" customHeight="1">
      <c r="A13" s="14" t="s">
        <v>21</v>
      </c>
      <c r="B13" s="13">
        <v>124646</v>
      </c>
      <c r="C13" s="13">
        <v>172035</v>
      </c>
      <c r="D13" s="13">
        <v>178574</v>
      </c>
      <c r="E13" s="13">
        <v>90117</v>
      </c>
      <c r="F13" s="13">
        <v>124410</v>
      </c>
      <c r="G13" s="13">
        <v>168097</v>
      </c>
      <c r="H13" s="13">
        <v>249042</v>
      </c>
      <c r="I13" s="13">
        <v>119637</v>
      </c>
      <c r="J13" s="11">
        <f t="shared" si="2"/>
        <v>1226558</v>
      </c>
      <c r="K13" s="56"/>
      <c r="L13" s="57"/>
    </row>
    <row r="14" spans="1:12" ht="17.25" customHeight="1">
      <c r="A14" s="14" t="s">
        <v>22</v>
      </c>
      <c r="B14" s="13">
        <v>141064</v>
      </c>
      <c r="C14" s="13">
        <v>160522</v>
      </c>
      <c r="D14" s="13">
        <v>158452</v>
      </c>
      <c r="E14" s="13">
        <v>76311</v>
      </c>
      <c r="F14" s="13">
        <v>117498</v>
      </c>
      <c r="G14" s="13">
        <v>163331</v>
      </c>
      <c r="H14" s="13">
        <v>267455</v>
      </c>
      <c r="I14" s="13">
        <v>130972</v>
      </c>
      <c r="J14" s="11">
        <f t="shared" si="2"/>
        <v>1215605</v>
      </c>
      <c r="K14" s="56"/>
    </row>
    <row r="15" spans="1:12" ht="17.25" customHeight="1">
      <c r="A15" s="14" t="s">
        <v>23</v>
      </c>
      <c r="B15" s="13">
        <v>54130</v>
      </c>
      <c r="C15" s="13">
        <v>75196</v>
      </c>
      <c r="D15" s="13">
        <v>68753</v>
      </c>
      <c r="E15" s="13">
        <v>35189</v>
      </c>
      <c r="F15" s="13">
        <v>44753</v>
      </c>
      <c r="G15" s="13">
        <v>62729</v>
      </c>
      <c r="H15" s="13">
        <v>80370</v>
      </c>
      <c r="I15" s="13">
        <v>50451</v>
      </c>
      <c r="J15" s="11">
        <f t="shared" si="2"/>
        <v>471571</v>
      </c>
    </row>
    <row r="16" spans="1:12" ht="17.25" customHeight="1">
      <c r="A16" s="16" t="s">
        <v>24</v>
      </c>
      <c r="B16" s="11">
        <f>+B17+B18+B19</f>
        <v>212953</v>
      </c>
      <c r="C16" s="11">
        <f t="shared" ref="C16:I16" si="5">+C17+C18+C19</f>
        <v>239212</v>
      </c>
      <c r="D16" s="11">
        <f t="shared" si="5"/>
        <v>271863</v>
      </c>
      <c r="E16" s="11">
        <f t="shared" si="5"/>
        <v>138426</v>
      </c>
      <c r="F16" s="11">
        <f t="shared" si="5"/>
        <v>180926</v>
      </c>
      <c r="G16" s="11">
        <f t="shared" si="5"/>
        <v>291603</v>
      </c>
      <c r="H16" s="11">
        <f t="shared" si="5"/>
        <v>489646</v>
      </c>
      <c r="I16" s="11">
        <f t="shared" si="5"/>
        <v>183280</v>
      </c>
      <c r="J16" s="11">
        <f t="shared" si="2"/>
        <v>2007909</v>
      </c>
    </row>
    <row r="17" spans="1:11" ht="17.25" customHeight="1">
      <c r="A17" s="12" t="s">
        <v>25</v>
      </c>
      <c r="B17" s="13">
        <v>95549</v>
      </c>
      <c r="C17" s="13">
        <v>120792</v>
      </c>
      <c r="D17" s="13">
        <v>139983</v>
      </c>
      <c r="E17" s="13">
        <v>70736</v>
      </c>
      <c r="F17" s="13">
        <v>91568</v>
      </c>
      <c r="G17" s="13">
        <v>144976</v>
      </c>
      <c r="H17" s="13">
        <v>232037</v>
      </c>
      <c r="I17" s="13">
        <v>91433</v>
      </c>
      <c r="J17" s="11">
        <f t="shared" si="2"/>
        <v>987074</v>
      </c>
      <c r="K17" s="56"/>
    </row>
    <row r="18" spans="1:11" ht="17.25" customHeight="1">
      <c r="A18" s="12" t="s">
        <v>26</v>
      </c>
      <c r="B18" s="13">
        <v>87264</v>
      </c>
      <c r="C18" s="13">
        <v>83539</v>
      </c>
      <c r="D18" s="13">
        <v>93961</v>
      </c>
      <c r="E18" s="13">
        <v>47555</v>
      </c>
      <c r="F18" s="13">
        <v>66927</v>
      </c>
      <c r="G18" s="13">
        <v>109522</v>
      </c>
      <c r="H18" s="13">
        <v>201916</v>
      </c>
      <c r="I18" s="13">
        <v>67964</v>
      </c>
      <c r="J18" s="11">
        <f t="shared" si="2"/>
        <v>758648</v>
      </c>
      <c r="K18" s="56"/>
    </row>
    <row r="19" spans="1:11" ht="17.25" customHeight="1">
      <c r="A19" s="12" t="s">
        <v>27</v>
      </c>
      <c r="B19" s="13">
        <v>30140</v>
      </c>
      <c r="C19" s="13">
        <v>34881</v>
      </c>
      <c r="D19" s="13">
        <v>37919</v>
      </c>
      <c r="E19" s="13">
        <v>20135</v>
      </c>
      <c r="F19" s="13">
        <v>22431</v>
      </c>
      <c r="G19" s="13">
        <v>37105</v>
      </c>
      <c r="H19" s="13">
        <v>55693</v>
      </c>
      <c r="I19" s="13">
        <v>23883</v>
      </c>
      <c r="J19" s="11">
        <f t="shared" si="2"/>
        <v>262187</v>
      </c>
    </row>
    <row r="20" spans="1:11" ht="17.25" customHeight="1">
      <c r="A20" s="16" t="s">
        <v>28</v>
      </c>
      <c r="B20" s="13">
        <v>41777</v>
      </c>
      <c r="C20" s="13">
        <v>65809</v>
      </c>
      <c r="D20" s="13">
        <v>81016</v>
      </c>
      <c r="E20" s="13">
        <v>48093</v>
      </c>
      <c r="F20" s="13">
        <v>49142</v>
      </c>
      <c r="G20" s="13">
        <v>61546</v>
      </c>
      <c r="H20" s="13">
        <v>67026</v>
      </c>
      <c r="I20" s="13">
        <v>34034</v>
      </c>
      <c r="J20" s="11">
        <f t="shared" si="2"/>
        <v>448443</v>
      </c>
    </row>
    <row r="21" spans="1:11" ht="17.25" customHeight="1">
      <c r="A21" s="12" t="s">
        <v>29</v>
      </c>
      <c r="B21" s="13">
        <v>26737</v>
      </c>
      <c r="C21" s="13">
        <v>42118</v>
      </c>
      <c r="D21" s="13">
        <v>51850</v>
      </c>
      <c r="E21" s="13">
        <v>30780</v>
      </c>
      <c r="F21" s="13">
        <v>31451</v>
      </c>
      <c r="G21" s="13">
        <v>39389</v>
      </c>
      <c r="H21" s="13">
        <v>42897</v>
      </c>
      <c r="I21" s="13">
        <v>21782</v>
      </c>
      <c r="J21" s="11">
        <f t="shared" si="2"/>
        <v>287004</v>
      </c>
      <c r="K21" s="56"/>
    </row>
    <row r="22" spans="1:11" ht="17.25" customHeight="1">
      <c r="A22" s="12" t="s">
        <v>30</v>
      </c>
      <c r="B22" s="13">
        <v>15040</v>
      </c>
      <c r="C22" s="13">
        <v>23691</v>
      </c>
      <c r="D22" s="13">
        <v>29166</v>
      </c>
      <c r="E22" s="13">
        <v>17313</v>
      </c>
      <c r="F22" s="13">
        <v>17691</v>
      </c>
      <c r="G22" s="13">
        <v>22157</v>
      </c>
      <c r="H22" s="13">
        <v>24129</v>
      </c>
      <c r="I22" s="13">
        <v>12252</v>
      </c>
      <c r="J22" s="11">
        <f t="shared" si="2"/>
        <v>161439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8063</v>
      </c>
      <c r="J23" s="11">
        <f t="shared" si="2"/>
        <v>8063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2.7216619999999998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7.9862000000000002E-2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8759.94</v>
      </c>
      <c r="J31" s="24">
        <f t="shared" ref="J31:J69" si="7">SUM(B31:I31)</f>
        <v>8759.94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1431440.53</v>
      </c>
      <c r="C43" s="23">
        <f t="shared" ref="C43:I43" si="8">+C44+C52</f>
        <v>2041821.62</v>
      </c>
      <c r="D43" s="23">
        <f t="shared" si="8"/>
        <v>2261240.19</v>
      </c>
      <c r="E43" s="23">
        <f t="shared" si="8"/>
        <v>1152435.3399999999</v>
      </c>
      <c r="F43" s="23">
        <f t="shared" si="8"/>
        <v>1329088.2</v>
      </c>
      <c r="G43" s="23">
        <f t="shared" si="8"/>
        <v>1945506.77</v>
      </c>
      <c r="H43" s="23">
        <f t="shared" si="8"/>
        <v>2545633.92</v>
      </c>
      <c r="I43" s="23">
        <f t="shared" si="8"/>
        <v>1346345.51</v>
      </c>
      <c r="J43" s="23">
        <f t="shared" si="7"/>
        <v>14053512.08</v>
      </c>
    </row>
    <row r="44" spans="1:10" ht="17.25" customHeight="1">
      <c r="A44" s="16" t="s">
        <v>51</v>
      </c>
      <c r="B44" s="24">
        <f>SUM(B45:B51)</f>
        <v>1416542</v>
      </c>
      <c r="C44" s="24">
        <f t="shared" ref="C44:J44" si="9">SUM(C45:C51)</f>
        <v>2021584.31</v>
      </c>
      <c r="D44" s="24">
        <f t="shared" si="9"/>
        <v>2240900.36</v>
      </c>
      <c r="E44" s="24">
        <f t="shared" si="9"/>
        <v>1140820.0099999998</v>
      </c>
      <c r="F44" s="24">
        <f t="shared" si="9"/>
        <v>1309813.31</v>
      </c>
      <c r="G44" s="24">
        <f t="shared" si="9"/>
        <v>1927555.86</v>
      </c>
      <c r="H44" s="24">
        <f t="shared" si="9"/>
        <v>2520503.85</v>
      </c>
      <c r="I44" s="24">
        <f t="shared" si="9"/>
        <v>1333085.2</v>
      </c>
      <c r="J44" s="24">
        <f t="shared" si="9"/>
        <v>13910804.899999997</v>
      </c>
    </row>
    <row r="45" spans="1:10" ht="17.25" customHeight="1">
      <c r="A45" s="37" t="s">
        <v>52</v>
      </c>
      <c r="B45" s="24">
        <f t="shared" ref="B45:I45" si="10">ROUND(B26*B7,2)</f>
        <v>1416542</v>
      </c>
      <c r="C45" s="24">
        <f t="shared" si="10"/>
        <v>2017100.94</v>
      </c>
      <c r="D45" s="24">
        <f t="shared" si="10"/>
        <v>2240900.36</v>
      </c>
      <c r="E45" s="24">
        <f t="shared" si="10"/>
        <v>1116314.8999999999</v>
      </c>
      <c r="F45" s="24">
        <f t="shared" si="10"/>
        <v>1309813.31</v>
      </c>
      <c r="G45" s="24">
        <f t="shared" si="10"/>
        <v>1927555.86</v>
      </c>
      <c r="H45" s="24">
        <f t="shared" si="10"/>
        <v>2520503.85</v>
      </c>
      <c r="I45" s="24">
        <f t="shared" si="10"/>
        <v>1324325.26</v>
      </c>
      <c r="J45" s="24">
        <f t="shared" si="7"/>
        <v>13873056.479999999</v>
      </c>
    </row>
    <row r="46" spans="1:10" ht="17.25" customHeight="1">
      <c r="A46" s="37" t="s">
        <v>53</v>
      </c>
      <c r="B46" s="20">
        <v>0</v>
      </c>
      <c r="C46" s="24">
        <f>ROUND(C27*C7,2)</f>
        <v>4483.37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4483.37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33475.199999999997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33475.199999999997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-8970.09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-8970.09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8759.94</v>
      </c>
      <c r="J49" s="24">
        <f>SUM(B49:I49)</f>
        <v>8759.94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14898.53</v>
      </c>
      <c r="C52" s="39">
        <v>20237.310000000001</v>
      </c>
      <c r="D52" s="39">
        <v>20339.830000000002</v>
      </c>
      <c r="E52" s="39">
        <v>11615.33</v>
      </c>
      <c r="F52" s="39">
        <v>19274.89</v>
      </c>
      <c r="G52" s="39">
        <v>17950.91</v>
      </c>
      <c r="H52" s="39">
        <v>25130.07</v>
      </c>
      <c r="I52" s="39">
        <v>13260.31</v>
      </c>
      <c r="J52" s="39">
        <f>SUM(B52:I52)</f>
        <v>142707.18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+B57+B64+B88+B89</f>
        <v>-481048.5</v>
      </c>
      <c r="C56" s="38">
        <f t="shared" si="11"/>
        <v>-232761.59</v>
      </c>
      <c r="D56" s="38">
        <f t="shared" si="11"/>
        <v>-281549.25</v>
      </c>
      <c r="E56" s="38">
        <f t="shared" si="11"/>
        <v>-151492.41999999998</v>
      </c>
      <c r="F56" s="38">
        <f t="shared" si="11"/>
        <v>-410299.49</v>
      </c>
      <c r="G56" s="38">
        <f t="shared" si="11"/>
        <v>-520334.26</v>
      </c>
      <c r="H56" s="38">
        <f t="shared" si="11"/>
        <v>-426164.47999999998</v>
      </c>
      <c r="I56" s="38">
        <f t="shared" si="11"/>
        <v>-191080</v>
      </c>
      <c r="J56" s="38">
        <f t="shared" si="7"/>
        <v>-2694729.99</v>
      </c>
    </row>
    <row r="57" spans="1:10" ht="18.75" customHeight="1">
      <c r="A57" s="16" t="s">
        <v>86</v>
      </c>
      <c r="B57" s="38">
        <f t="shared" ref="B57:I57" si="12">B58+B59+B60+B61+B62+B63</f>
        <v>-465454.28</v>
      </c>
      <c r="C57" s="38">
        <f t="shared" si="12"/>
        <v>-209920.88</v>
      </c>
      <c r="D57" s="38">
        <f t="shared" si="12"/>
        <v>-259021.89</v>
      </c>
      <c r="E57" s="38">
        <f t="shared" si="12"/>
        <v>-93081</v>
      </c>
      <c r="F57" s="38">
        <f t="shared" si="12"/>
        <v>-393808.93</v>
      </c>
      <c r="G57" s="38">
        <f t="shared" si="12"/>
        <v>-499317.85</v>
      </c>
      <c r="H57" s="38">
        <f t="shared" si="12"/>
        <v>-394714.45999999996</v>
      </c>
      <c r="I57" s="38">
        <f t="shared" si="12"/>
        <v>-175692</v>
      </c>
      <c r="J57" s="38">
        <f t="shared" si="7"/>
        <v>-2491011.29</v>
      </c>
    </row>
    <row r="58" spans="1:10" ht="18.75" customHeight="1">
      <c r="A58" s="12" t="s">
        <v>87</v>
      </c>
      <c r="B58" s="38">
        <f>-ROUND(B9*$D$3,2)</f>
        <v>-147630</v>
      </c>
      <c r="C58" s="38">
        <f t="shared" ref="C58:I58" si="13">-ROUND(C9*$D$3,2)</f>
        <v>-203151</v>
      </c>
      <c r="D58" s="38">
        <f t="shared" si="13"/>
        <v>-188811</v>
      </c>
      <c r="E58" s="38">
        <f t="shared" si="13"/>
        <v>-93081</v>
      </c>
      <c r="F58" s="38">
        <f t="shared" si="13"/>
        <v>-130713</v>
      </c>
      <c r="G58" s="38">
        <f t="shared" si="13"/>
        <v>-159921</v>
      </c>
      <c r="H58" s="38">
        <f t="shared" si="13"/>
        <v>-190347</v>
      </c>
      <c r="I58" s="38">
        <f t="shared" si="13"/>
        <v>-175692</v>
      </c>
      <c r="J58" s="38">
        <f t="shared" si="7"/>
        <v>-1289346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0">
        <v>-3240</v>
      </c>
      <c r="C60" s="50">
        <v>-1371</v>
      </c>
      <c r="D60" s="50">
        <v>-1407</v>
      </c>
      <c r="E60" s="20">
        <v>0</v>
      </c>
      <c r="F60" s="50">
        <v>-1563</v>
      </c>
      <c r="G60" s="50">
        <v>-552</v>
      </c>
      <c r="H60" s="50">
        <v>-597</v>
      </c>
      <c r="I60" s="20">
        <v>0</v>
      </c>
      <c r="J60" s="38">
        <f t="shared" si="7"/>
        <v>-8730</v>
      </c>
    </row>
    <row r="61" spans="1:10" ht="18.75" customHeight="1">
      <c r="A61" s="12" t="s">
        <v>63</v>
      </c>
      <c r="B61" s="50">
        <v>-660</v>
      </c>
      <c r="C61" s="50">
        <v>-180</v>
      </c>
      <c r="D61" s="50">
        <v>-234</v>
      </c>
      <c r="E61" s="20">
        <v>0</v>
      </c>
      <c r="F61" s="50">
        <v>-303</v>
      </c>
      <c r="G61" s="50">
        <v>-204</v>
      </c>
      <c r="H61" s="50">
        <v>-144</v>
      </c>
      <c r="I61" s="20">
        <v>0</v>
      </c>
      <c r="J61" s="38">
        <f t="shared" si="7"/>
        <v>-1725</v>
      </c>
    </row>
    <row r="62" spans="1:10" ht="18.75" customHeight="1">
      <c r="A62" s="12" t="s">
        <v>64</v>
      </c>
      <c r="B62" s="50">
        <v>-313840.28000000003</v>
      </c>
      <c r="C62" s="50">
        <v>-5218.88</v>
      </c>
      <c r="D62" s="50">
        <v>-68569.89</v>
      </c>
      <c r="E62" s="20">
        <v>0</v>
      </c>
      <c r="F62" s="50">
        <v>-261005.93</v>
      </c>
      <c r="G62" s="50">
        <v>-338640.85</v>
      </c>
      <c r="H62" s="50">
        <v>-203514.46</v>
      </c>
      <c r="I62" s="20">
        <v>0</v>
      </c>
      <c r="J62" s="38">
        <f>SUM(B62:I62)</f>
        <v>-1190790.29</v>
      </c>
    </row>
    <row r="63" spans="1:10" ht="18.75" customHeight="1">
      <c r="A63" s="12" t="s">
        <v>65</v>
      </c>
      <c r="B63" s="50">
        <v>-84</v>
      </c>
      <c r="C63" s="50">
        <v>0</v>
      </c>
      <c r="D63" s="20">
        <v>0</v>
      </c>
      <c r="E63" s="20">
        <v>0</v>
      </c>
      <c r="F63" s="20">
        <v>-224</v>
      </c>
      <c r="G63" s="20">
        <v>0</v>
      </c>
      <c r="H63" s="20">
        <v>-112</v>
      </c>
      <c r="I63" s="20">
        <v>0</v>
      </c>
      <c r="J63" s="38">
        <f t="shared" si="7"/>
        <v>-420</v>
      </c>
    </row>
    <row r="64" spans="1:10" ht="18.75" customHeight="1">
      <c r="A64" s="12" t="s">
        <v>91</v>
      </c>
      <c r="B64" s="50">
        <f t="shared" ref="B64:I64" si="14">SUM(B65:B86)</f>
        <v>-15594.22</v>
      </c>
      <c r="C64" s="50">
        <f t="shared" si="14"/>
        <v>-22840.71</v>
      </c>
      <c r="D64" s="20">
        <f t="shared" si="14"/>
        <v>-22527.359999999997</v>
      </c>
      <c r="E64" s="20">
        <f t="shared" si="14"/>
        <v>-58411.42</v>
      </c>
      <c r="F64" s="20">
        <f t="shared" si="14"/>
        <v>-16490.560000000001</v>
      </c>
      <c r="G64" s="20">
        <f t="shared" si="14"/>
        <v>-21016.410000000003</v>
      </c>
      <c r="H64" s="20">
        <f t="shared" si="14"/>
        <v>-31450.02</v>
      </c>
      <c r="I64" s="20">
        <f t="shared" si="14"/>
        <v>-15388</v>
      </c>
      <c r="J64" s="38">
        <f t="shared" si="7"/>
        <v>-203718.69999999998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7"/>
        <v>-3346.16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1">
        <f t="shared" si="7"/>
        <v>-40000</v>
      </c>
    </row>
    <row r="69" spans="1:10" ht="18.75" customHeight="1">
      <c r="A69" s="37" t="s">
        <v>70</v>
      </c>
      <c r="B69" s="38">
        <v>-15594.22</v>
      </c>
      <c r="C69" s="38">
        <v>-22637.8</v>
      </c>
      <c r="D69" s="38">
        <v>-21400.42</v>
      </c>
      <c r="E69" s="38">
        <v>-16561.919999999998</v>
      </c>
      <c r="F69" s="38">
        <v>-15007.26</v>
      </c>
      <c r="G69" s="38">
        <v>-20623.080000000002</v>
      </c>
      <c r="H69" s="38">
        <v>-31426.41</v>
      </c>
      <c r="I69" s="38">
        <v>-15388</v>
      </c>
      <c r="J69" s="51">
        <f t="shared" si="7"/>
        <v>-158639.10999999999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116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2" t="s">
        <v>117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51"/>
    </row>
    <row r="88" spans="1:11" ht="18.75" customHeight="1">
      <c r="A88" s="16" t="s">
        <v>115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1:11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f>SUM(B90:I90)</f>
        <v>0</v>
      </c>
    </row>
    <row r="91" spans="1:11" ht="18.75" customHeight="1">
      <c r="A91" s="16" t="s">
        <v>95</v>
      </c>
      <c r="B91" s="25">
        <f t="shared" ref="B91:I91" si="15">+B92+B93</f>
        <v>950392.03</v>
      </c>
      <c r="C91" s="25">
        <f t="shared" si="15"/>
        <v>1809060.0300000003</v>
      </c>
      <c r="D91" s="25">
        <f t="shared" si="15"/>
        <v>1979690.9399999997</v>
      </c>
      <c r="E91" s="25">
        <f t="shared" si="15"/>
        <v>1000942.9199999997</v>
      </c>
      <c r="F91" s="25">
        <f t="shared" si="15"/>
        <v>918788.71000000008</v>
      </c>
      <c r="G91" s="25">
        <f t="shared" si="15"/>
        <v>1425172.5100000002</v>
      </c>
      <c r="H91" s="25">
        <f t="shared" si="15"/>
        <v>2119469.44</v>
      </c>
      <c r="I91" s="25">
        <f t="shared" si="15"/>
        <v>1155265.51</v>
      </c>
      <c r="J91" s="51">
        <f>SUM(B91:I91)</f>
        <v>11358782.09</v>
      </c>
      <c r="K91" s="58"/>
    </row>
    <row r="92" spans="1:11" ht="18.75" customHeight="1">
      <c r="A92" s="16" t="s">
        <v>94</v>
      </c>
      <c r="B92" s="25">
        <f t="shared" ref="B92:I92" si="16">+B44+B57+B64+B88</f>
        <v>935493.5</v>
      </c>
      <c r="C92" s="25">
        <f t="shared" si="16"/>
        <v>1788822.7200000002</v>
      </c>
      <c r="D92" s="25">
        <f t="shared" si="16"/>
        <v>1959351.1099999996</v>
      </c>
      <c r="E92" s="25">
        <f t="shared" si="16"/>
        <v>989327.58999999973</v>
      </c>
      <c r="F92" s="25">
        <f t="shared" si="16"/>
        <v>899513.82000000007</v>
      </c>
      <c r="G92" s="25">
        <f t="shared" si="16"/>
        <v>1407221.6000000003</v>
      </c>
      <c r="H92" s="25">
        <f t="shared" si="16"/>
        <v>2094339.37</v>
      </c>
      <c r="I92" s="25">
        <f t="shared" si="16"/>
        <v>1142005.2</v>
      </c>
      <c r="J92" s="51">
        <f>SUM(B92:I92)</f>
        <v>11216074.91</v>
      </c>
      <c r="K92" s="58"/>
    </row>
    <row r="93" spans="1:11" ht="18.75" customHeight="1">
      <c r="A93" s="16" t="s">
        <v>98</v>
      </c>
      <c r="B93" s="25">
        <f t="shared" ref="B93:I93" si="17">IF(+B52+B89+B94&lt;0,0,(B52+B89+B94))</f>
        <v>14898.53</v>
      </c>
      <c r="C93" s="25">
        <f t="shared" si="17"/>
        <v>20237.310000000001</v>
      </c>
      <c r="D93" s="25">
        <f t="shared" si="17"/>
        <v>20339.830000000002</v>
      </c>
      <c r="E93" s="20">
        <f t="shared" si="17"/>
        <v>11615.33</v>
      </c>
      <c r="F93" s="25">
        <f t="shared" si="17"/>
        <v>19274.89</v>
      </c>
      <c r="G93" s="20">
        <f t="shared" si="17"/>
        <v>17950.91</v>
      </c>
      <c r="H93" s="25">
        <f t="shared" si="17"/>
        <v>25130.07</v>
      </c>
      <c r="I93" s="20">
        <f t="shared" si="17"/>
        <v>13260.31</v>
      </c>
      <c r="J93" s="51">
        <f>SUM(B93:I93)</f>
        <v>142707.18</v>
      </c>
      <c r="K93" s="58"/>
    </row>
    <row r="94" spans="1:11" ht="18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f>SUM(B94:I94)</f>
        <v>0</v>
      </c>
    </row>
    <row r="95" spans="1:11" ht="18.75" customHeight="1">
      <c r="A95" s="16" t="s">
        <v>97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1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/>
    </row>
    <row r="97" spans="1:10" ht="18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8.75" customHeight="1">
      <c r="A98" s="8"/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/>
    </row>
    <row r="99" spans="1:10" ht="18.75" customHeight="1">
      <c r="A99" s="26" t="s">
        <v>81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44">
        <f>SUM(J100:J118)</f>
        <v>11358782.08</v>
      </c>
    </row>
    <row r="100" spans="1:10" ht="18.75" customHeight="1">
      <c r="A100" s="27" t="s">
        <v>82</v>
      </c>
      <c r="B100" s="28">
        <v>120594.32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ref="J100:J118" si="18">SUM(B100:I100)</f>
        <v>120594.32</v>
      </c>
    </row>
    <row r="101" spans="1:10" ht="18.75" customHeight="1">
      <c r="A101" s="27" t="s">
        <v>83</v>
      </c>
      <c r="B101" s="28">
        <v>829797.71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18"/>
        <v>829797.71</v>
      </c>
    </row>
    <row r="102" spans="1:10" ht="18.75" customHeight="1">
      <c r="A102" s="27" t="s">
        <v>84</v>
      </c>
      <c r="B102" s="43">
        <v>0</v>
      </c>
      <c r="C102" s="28">
        <f>+C91</f>
        <v>1809060.0300000003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18"/>
        <v>1809060.0300000003</v>
      </c>
    </row>
    <row r="103" spans="1:10" ht="18.75" customHeight="1">
      <c r="A103" s="27" t="s">
        <v>85</v>
      </c>
      <c r="B103" s="43">
        <v>0</v>
      </c>
      <c r="C103" s="43">
        <v>0</v>
      </c>
      <c r="D103" s="28">
        <f>+D91</f>
        <v>1979690.9399999997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18"/>
        <v>1979690.9399999997</v>
      </c>
    </row>
    <row r="104" spans="1:10" ht="18.75" customHeight="1">
      <c r="A104" s="27" t="s">
        <v>118</v>
      </c>
      <c r="B104" s="43">
        <v>0</v>
      </c>
      <c r="C104" s="43">
        <v>0</v>
      </c>
      <c r="D104" s="43">
        <v>0</v>
      </c>
      <c r="E104" s="28">
        <v>419079.17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18"/>
        <v>419079.17</v>
      </c>
    </row>
    <row r="105" spans="1:10" ht="18.75" customHeight="1">
      <c r="A105" s="27" t="s">
        <v>119</v>
      </c>
      <c r="B105" s="43">
        <v>0</v>
      </c>
      <c r="C105" s="43">
        <v>0</v>
      </c>
      <c r="D105" s="43">
        <v>0</v>
      </c>
      <c r="E105" s="28">
        <v>581863.75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18"/>
        <v>581863.75</v>
      </c>
    </row>
    <row r="106" spans="1:10" ht="18.75" customHeight="1">
      <c r="A106" s="27" t="s">
        <v>120</v>
      </c>
      <c r="B106" s="43">
        <v>0</v>
      </c>
      <c r="C106" s="43">
        <v>0</v>
      </c>
      <c r="D106" s="43">
        <v>0</v>
      </c>
      <c r="E106" s="28">
        <v>0</v>
      </c>
      <c r="F106" s="43">
        <v>0</v>
      </c>
      <c r="G106" s="43">
        <v>0</v>
      </c>
      <c r="H106" s="43">
        <v>0</v>
      </c>
      <c r="I106" s="43">
        <v>0</v>
      </c>
      <c r="J106" s="44">
        <f t="shared" si="18"/>
        <v>0</v>
      </c>
    </row>
    <row r="107" spans="1:10" ht="18.75" customHeight="1">
      <c r="A107" s="27" t="s">
        <v>103</v>
      </c>
      <c r="B107" s="43">
        <v>0</v>
      </c>
      <c r="C107" s="43">
        <v>0</v>
      </c>
      <c r="D107" s="43">
        <v>0</v>
      </c>
      <c r="E107" s="43">
        <v>0</v>
      </c>
      <c r="F107" s="28">
        <f>+F91</f>
        <v>918788.71000000008</v>
      </c>
      <c r="G107" s="43">
        <v>0</v>
      </c>
      <c r="H107" s="43">
        <v>0</v>
      </c>
      <c r="I107" s="43">
        <v>0</v>
      </c>
      <c r="J107" s="44">
        <f t="shared" si="18"/>
        <v>918788.71000000008</v>
      </c>
    </row>
    <row r="108" spans="1:10" ht="18.75" customHeight="1">
      <c r="A108" s="27" t="s">
        <v>104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207389.85</v>
      </c>
      <c r="H108" s="43">
        <v>0</v>
      </c>
      <c r="I108" s="43">
        <v>0</v>
      </c>
      <c r="J108" s="44">
        <f t="shared" si="18"/>
        <v>207389.85</v>
      </c>
    </row>
    <row r="109" spans="1:10" ht="18.75" customHeight="1">
      <c r="A109" s="27" t="s">
        <v>105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288657.69</v>
      </c>
      <c r="H109" s="43">
        <v>0</v>
      </c>
      <c r="I109" s="43">
        <v>0</v>
      </c>
      <c r="J109" s="44">
        <f t="shared" si="18"/>
        <v>288657.69</v>
      </c>
    </row>
    <row r="110" spans="1:10" ht="18.75" customHeight="1">
      <c r="A110" s="27" t="s">
        <v>106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434766.22</v>
      </c>
      <c r="H110" s="43">
        <v>0</v>
      </c>
      <c r="I110" s="43">
        <v>0</v>
      </c>
      <c r="J110" s="44">
        <f t="shared" si="18"/>
        <v>434766.22</v>
      </c>
    </row>
    <row r="111" spans="1:10" ht="18.75" customHeight="1">
      <c r="A111" s="27" t="s">
        <v>107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28">
        <v>494358.74</v>
      </c>
      <c r="H111" s="43">
        <v>0</v>
      </c>
      <c r="I111" s="43">
        <v>0</v>
      </c>
      <c r="J111" s="44">
        <f t="shared" si="18"/>
        <v>494358.74</v>
      </c>
    </row>
    <row r="112" spans="1:10" ht="18.75" customHeight="1">
      <c r="A112" s="27" t="s">
        <v>108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591814.32999999996</v>
      </c>
      <c r="I112" s="43">
        <v>0</v>
      </c>
      <c r="J112" s="44">
        <f t="shared" si="18"/>
        <v>591814.32999999996</v>
      </c>
    </row>
    <row r="113" spans="1:10" ht="18.75" customHeight="1">
      <c r="A113" s="27" t="s">
        <v>109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49720.480000000003</v>
      </c>
      <c r="I113" s="43">
        <v>0</v>
      </c>
      <c r="J113" s="44">
        <f t="shared" si="18"/>
        <v>49720.480000000003</v>
      </c>
    </row>
    <row r="114" spans="1:10" ht="18.75" customHeight="1">
      <c r="A114" s="27" t="s">
        <v>110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351951.39</v>
      </c>
      <c r="I114" s="43">
        <v>0</v>
      </c>
      <c r="J114" s="44">
        <f t="shared" si="18"/>
        <v>351951.39</v>
      </c>
    </row>
    <row r="115" spans="1:10" ht="18.75" customHeight="1">
      <c r="A115" s="27" t="s">
        <v>111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306040.13</v>
      </c>
      <c r="I115" s="43">
        <v>0</v>
      </c>
      <c r="J115" s="44">
        <f t="shared" si="18"/>
        <v>306040.13</v>
      </c>
    </row>
    <row r="116" spans="1:10" ht="18.75" customHeight="1">
      <c r="A116" s="27" t="s">
        <v>112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28">
        <v>819943.11</v>
      </c>
      <c r="I116" s="43">
        <v>0</v>
      </c>
      <c r="J116" s="44">
        <f t="shared" si="18"/>
        <v>819943.11</v>
      </c>
    </row>
    <row r="117" spans="1:10" ht="18.75" customHeight="1">
      <c r="A117" s="27" t="s">
        <v>113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28">
        <v>420361.01</v>
      </c>
      <c r="J117" s="44">
        <f t="shared" si="18"/>
        <v>420361.01</v>
      </c>
    </row>
    <row r="118" spans="1:10" ht="18.75" customHeight="1">
      <c r="A118" s="29" t="s">
        <v>114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6">
        <v>734904.5</v>
      </c>
      <c r="J118" s="47">
        <f t="shared" si="18"/>
        <v>734904.5</v>
      </c>
    </row>
    <row r="119" spans="1:10" ht="18.75" customHeight="1">
      <c r="A119" s="42"/>
      <c r="B119" s="54"/>
      <c r="C119" s="54"/>
      <c r="D119" s="54"/>
      <c r="E119" s="54"/>
      <c r="F119" s="54"/>
      <c r="G119" s="54"/>
      <c r="H119" s="54"/>
      <c r="I119" s="54">
        <v>691794.09</v>
      </c>
      <c r="J119" s="55"/>
    </row>
    <row r="120" spans="1:10" ht="18.75" customHeight="1">
      <c r="A120" s="42"/>
    </row>
    <row r="121" spans="1:10" ht="18.75" customHeight="1">
      <c r="A121" s="42"/>
    </row>
    <row r="122" spans="1:10" ht="18.75" customHeight="1">
      <c r="A122" s="42"/>
    </row>
    <row r="123" spans="1:10" ht="18.75" customHeight="1">
      <c r="A123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2013-11-18T20:39:25Z</dcterms:modified>
</cp:coreProperties>
</file>