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J10"/>
  <c r="J11"/>
  <c r="B12"/>
  <c r="C12"/>
  <c r="D12"/>
  <c r="E12"/>
  <c r="F12"/>
  <c r="G12"/>
  <c r="H12"/>
  <c r="I12"/>
  <c r="J12" s="1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C64"/>
  <c r="J64" s="1"/>
  <c r="D64"/>
  <c r="E64"/>
  <c r="F64"/>
  <c r="G64"/>
  <c r="H64"/>
  <c r="I64"/>
  <c r="J65"/>
  <c r="J66"/>
  <c r="J67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I56" l="1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2"/>
  <c r="H91" s="1"/>
  <c r="F43"/>
  <c r="F92"/>
  <c r="F91" s="1"/>
  <c r="F107" s="1"/>
  <c r="J107" s="1"/>
  <c r="D43"/>
  <c r="D92"/>
  <c r="D91" s="1"/>
  <c r="D103" s="1"/>
  <c r="J103" s="1"/>
  <c r="B7"/>
  <c r="B45" s="1"/>
  <c r="J57"/>
  <c r="B56"/>
  <c r="J56" s="1"/>
  <c r="I43"/>
  <c r="I92"/>
  <c r="I91" s="1"/>
  <c r="G43"/>
  <c r="G92"/>
  <c r="G91" s="1"/>
  <c r="E48"/>
  <c r="J48" s="1"/>
  <c r="E45"/>
  <c r="E44" s="1"/>
  <c r="C45"/>
  <c r="C46"/>
  <c r="J46" s="1"/>
  <c r="J8" l="1"/>
  <c r="J7" s="1"/>
  <c r="C44"/>
  <c r="E43"/>
  <c r="E92"/>
  <c r="E91" s="1"/>
  <c r="J45"/>
  <c r="J44" s="1"/>
  <c r="B44"/>
  <c r="C43" l="1"/>
  <c r="C92"/>
  <c r="C91" s="1"/>
  <c r="C102" s="1"/>
  <c r="J102" s="1"/>
  <c r="J99" s="1"/>
  <c r="B43"/>
  <c r="J43" s="1"/>
  <c r="B92"/>
  <c r="J92" l="1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<sst xmlns="http://schemas.openxmlformats.org/spreadsheetml/2006/main" count="122" uniqueCount="122">
  <si>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</si>
  <si>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</si>
  <si>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</si>
  <si>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</si>
  <si>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</si>
  <si>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</si>
  <si>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</si>
  <si>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</si>
  <si>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</si>
  <si>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</si>
  <si>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</si>
  <si>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</si>
  <si>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</si>
  <si>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</si>
  <si>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</si>
  <si>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</si>
  <si>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</si>
  <si>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</si>
  <si>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</si>
  <si>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</si>
  <si>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</si>
  <si>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</si>
  <si>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</si>
  <si>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</si>
  <si>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</si>
  <si>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</si>
  <si>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</si>
  <si>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</si>
  <si>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</si>
  <si>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</si>
  <si>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</si>
  <si>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</si>
  <si>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</si>
  <si>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</si>
  <si>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</si>
  <si>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</si>
  <si>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</si>
  <si>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</si>
  <si>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</si>
  <si>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</si>
  <si>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</si>
  <si>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</si>
  <si>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</si>
  <si>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</si>
  <si>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</si>
  <si>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</si>
  <si>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</si>
  <si>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</si>
  <si>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</si>
  <si>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</si>
  <si>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</si>
  <si>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</si>
  <si>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</si>
  <si>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</si>
  <si>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</si>
  <si>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</si>
  <si>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</si>
  <si>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</si>
  <si>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</si>
  <si>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</si>
  <si>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</si>
  <si>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</si>
  <si>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</si>
  <si>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</si>
  <si>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</si>
  <si>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</si>
  <si>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</si>
  <si>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</si>
  <si>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</si>
  <si>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</si>
  <si>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</si>
  <si>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</si>
  <si>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</si>
  <si>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</si>
  <si>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</si>
  <si>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</si>
  <si>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</si>
  <si>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</si>
  <si>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</si>
  <si>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</si>
  <si>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</si>
  <si>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</si>
  <si>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</si>
  <si>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</si>
  <si>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</si>
  <si>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</si>
  <si>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</si>
  <si>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</si>
  <si>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</si>
  <si>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</si>
  <si>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</si>
  <si>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</si>
  <si>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</si>
  <si>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</si>
  <si>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</si>
  <si>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</si>
  <si>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</si>
  <si>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</si>
  <si>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</si>
  <si>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</si>
  <si>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</si>
  <si>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</si>
  <si>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</si>
  <si>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</si>
  <si>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</si>
  <si>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</si>
  <si>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</si>
  <si>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</si>
  <si>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</si>
  <si>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</si>
  <si>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</si>
  <si>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</si>
  <si>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</si>
  <si>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</si>
  <si>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</si>
  <si>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</si>
  <si>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</si>
  <si>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</si>
  <si>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</si>
  <si>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</si>
  <si>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</si>
  <si>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09/11/13 - VENCIMENTO 18/11/13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</si>
</sst>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365772</v>
      </c>
      <c r="C7" s="9">
        <f t="shared" si="0"/>
        <v>457622</v>
      </c>
      <c r="D7" s="9">
        <f t="shared" si="0"/>
        <v>532637</v>
      </c>
      <c r="E7" s="9">
        <f t="shared" si="0"/>
        <v>240814</v>
      </c>
      <c r="F7" s="9">
        <f t="shared" si="0"/>
        <v>302740</v>
      </c>
      <c r="G7" s="9">
        <f t="shared" si="0"/>
        <v>484411</v>
      </c>
      <c r="H7" s="9">
        <f t="shared" si="0"/>
        <v>711723</v>
      </c>
      <c r="I7" s="9">
        <f t="shared" si="0"/>
        <v>292205</v>
      </c>
      <c r="J7" s="9">
        <f t="shared" si="0"/>
        <v>3387924</v>
      </c>
      <c r="K7" s="56"/>
    </row>
    <row r="8" spans="1:12" ht="17.25" customHeight="1">
      <c r="A8" s="10" t="s">
        <v>33</v>
      </c>
      <c r="B8" s="11">
        <f>B9+B12</f>
        <v>218717</v>
      </c>
      <c r="C8" s="11">
        <f t="shared" ref="C8:I8" si="1">C9+C12</f>
        <v>285299</v>
      </c>
      <c r="D8" s="11">
        <f t="shared" si="1"/>
        <v>312298</v>
      </c>
      <c r="E8" s="11">
        <f t="shared" si="1"/>
        <v>136245</v>
      </c>
      <c r="F8" s="11">
        <f t="shared" si="1"/>
        <v>182400</v>
      </c>
      <c r="G8" s="11">
        <f t="shared" si="1"/>
        <v>268329</v>
      </c>
      <c r="H8" s="11">
        <f t="shared" si="1"/>
        <v>384747</v>
      </c>
      <c r="I8" s="11">
        <f t="shared" si="1"/>
        <v>182443</v>
      </c>
      <c r="J8" s="11">
        <f t="shared" ref="J8:J23" si="2">SUM(B8:I8)</f>
        <v>1970478</v>
      </c>
    </row>
    <row r="9" spans="1:12" ht="17.25" customHeight="1">
      <c r="A9" s="15" t="s">
        <v>18</v>
      </c>
      <c r="B9" s="13">
        <f>+B10+B11</f>
        <v>38349</v>
      </c>
      <c r="C9" s="13">
        <f t="shared" ref="C9:I9" si="3">+C10+C11</f>
        <v>54903</v>
      </c>
      <c r="D9" s="13">
        <f t="shared" si="3"/>
        <v>55643</v>
      </c>
      <c r="E9" s="13">
        <f t="shared" si="3"/>
        <v>24003</v>
      </c>
      <c r="F9" s="13">
        <f t="shared" si="3"/>
        <v>32357</v>
      </c>
      <c r="G9" s="13">
        <f t="shared" si="3"/>
        <v>38464</v>
      </c>
      <c r="H9" s="13">
        <f t="shared" si="3"/>
        <v>42814</v>
      </c>
      <c r="I9" s="13">
        <f t="shared" si="3"/>
        <v>36714</v>
      </c>
      <c r="J9" s="11">
        <f t="shared" si="2"/>
        <v>323247</v>
      </c>
    </row>
    <row r="10" spans="1:12" ht="17.25" customHeight="1">
      <c r="A10" s="31" t="s">
        <v>19</v>
      </c>
      <c r="B10" s="13">
        <v>38349</v>
      </c>
      <c r="C10" s="13">
        <v>54903</v>
      </c>
      <c r="D10" s="13">
        <v>55643</v>
      </c>
      <c r="E10" s="13">
        <v>24003</v>
      </c>
      <c r="F10" s="13">
        <v>32357</v>
      </c>
      <c r="G10" s="13">
        <v>38464</v>
      </c>
      <c r="H10" s="13">
        <v>42814</v>
      </c>
      <c r="I10" s="13">
        <v>36714</v>
      </c>
      <c r="J10" s="11">
        <f>SUM(B10:I10)</f>
        <v>323247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180368</v>
      </c>
      <c r="C12" s="17">
        <f t="shared" si="4"/>
        <v>230396</v>
      </c>
      <c r="D12" s="17">
        <f t="shared" si="4"/>
        <v>256655</v>
      </c>
      <c r="E12" s="17">
        <f t="shared" si="4"/>
        <v>112242</v>
      </c>
      <c r="F12" s="17">
        <f t="shared" si="4"/>
        <v>150043</v>
      </c>
      <c r="G12" s="17">
        <f t="shared" si="4"/>
        <v>229865</v>
      </c>
      <c r="H12" s="17">
        <f t="shared" si="4"/>
        <v>341933</v>
      </c>
      <c r="I12" s="17">
        <f t="shared" si="4"/>
        <v>145729</v>
      </c>
      <c r="J12" s="11">
        <f t="shared" si="2"/>
        <v>1647231</v>
      </c>
    </row>
    <row r="13" spans="1:12" ht="17.25" customHeight="1">
      <c r="A13" s="14" t="s">
        <v>21</v>
      </c>
      <c r="B13" s="13">
        <v>75883</v>
      </c>
      <c r="C13" s="13">
        <v>107065</v>
      </c>
      <c r="D13" s="13">
        <v>120797</v>
      </c>
      <c r="E13" s="13">
        <v>53863</v>
      </c>
      <c r="F13" s="13">
        <v>70307</v>
      </c>
      <c r="G13" s="13">
        <v>101693</v>
      </c>
      <c r="H13" s="13">
        <v>146103</v>
      </c>
      <c r="I13" s="13">
        <v>61706</v>
      </c>
      <c r="J13" s="11">
        <f t="shared" si="2"/>
        <v>737417</v>
      </c>
      <c r="K13" s="56"/>
      <c r="L13" s="57"/>
    </row>
    <row r="14" spans="1:12" ht="17.25" customHeight="1">
      <c r="A14" s="14" t="s">
        <v>22</v>
      </c>
      <c r="B14" s="13">
        <v>79158</v>
      </c>
      <c r="C14" s="13">
        <v>89217</v>
      </c>
      <c r="D14" s="13">
        <v>101694</v>
      </c>
      <c r="E14" s="13">
        <v>42949</v>
      </c>
      <c r="F14" s="13">
        <v>60700</v>
      </c>
      <c r="G14" s="13">
        <v>97968</v>
      </c>
      <c r="H14" s="13">
        <v>158685</v>
      </c>
      <c r="I14" s="13">
        <v>64642</v>
      </c>
      <c r="J14" s="11">
        <f t="shared" si="2"/>
        <v>695013</v>
      </c>
      <c r="K14" s="56"/>
    </row>
    <row r="15" spans="1:12" ht="17.25" customHeight="1">
      <c r="A15" s="14" t="s">
        <v>23</v>
      </c>
      <c r="B15" s="13">
        <v>25327</v>
      </c>
      <c r="C15" s="13">
        <v>34114</v>
      </c>
      <c r="D15" s="13">
        <v>34164</v>
      </c>
      <c r="E15" s="13">
        <v>15430</v>
      </c>
      <c r="F15" s="13">
        <v>19036</v>
      </c>
      <c r="G15" s="13">
        <v>30204</v>
      </c>
      <c r="H15" s="13">
        <v>37145</v>
      </c>
      <c r="I15" s="13">
        <v>19381</v>
      </c>
      <c r="J15" s="11">
        <f t="shared" si="2"/>
        <v>214801</v>
      </c>
    </row>
    <row r="16" spans="1:12" ht="17.25" customHeight="1">
      <c r="A16" s="16" t="s">
        <v>24</v>
      </c>
      <c r="B16" s="11">
        <f>+B17+B18+B19</f>
        <v>120762</v>
      </c>
      <c r="C16" s="11">
        <f t="shared" ref="C16:I16" si="5">+C17+C18+C19</f>
        <v>134660</v>
      </c>
      <c r="D16" s="11">
        <f t="shared" si="5"/>
        <v>170491</v>
      </c>
      <c r="E16" s="11">
        <f t="shared" si="5"/>
        <v>76385</v>
      </c>
      <c r="F16" s="11">
        <f t="shared" si="5"/>
        <v>94257</v>
      </c>
      <c r="G16" s="11">
        <f t="shared" si="5"/>
        <v>180506</v>
      </c>
      <c r="H16" s="11">
        <f t="shared" si="5"/>
        <v>291691</v>
      </c>
      <c r="I16" s="11">
        <f t="shared" si="5"/>
        <v>90110</v>
      </c>
      <c r="J16" s="11">
        <f t="shared" si="2"/>
        <v>1158862</v>
      </c>
    </row>
    <row r="17" spans="1:11" ht="17.25" customHeight="1">
      <c r="A17" s="12" t="s">
        <v>25</v>
      </c>
      <c r="B17" s="13">
        <v>56328</v>
      </c>
      <c r="C17" s="13">
        <v>70960</v>
      </c>
      <c r="D17" s="13">
        <v>89714</v>
      </c>
      <c r="E17" s="13">
        <v>40485</v>
      </c>
      <c r="F17" s="13">
        <v>49270</v>
      </c>
      <c r="G17" s="13">
        <v>88741</v>
      </c>
      <c r="H17" s="13">
        <v>133547</v>
      </c>
      <c r="I17" s="13">
        <v>44602</v>
      </c>
      <c r="J17" s="11">
        <f t="shared" si="2"/>
        <v>573647</v>
      </c>
      <c r="K17" s="56"/>
    </row>
    <row r="18" spans="1:11" ht="17.25" customHeight="1">
      <c r="A18" s="12" t="s">
        <v>26</v>
      </c>
      <c r="B18" s="13">
        <v>49538</v>
      </c>
      <c r="C18" s="13">
        <v>47293</v>
      </c>
      <c r="D18" s="13">
        <v>61824</v>
      </c>
      <c r="E18" s="13">
        <v>26903</v>
      </c>
      <c r="F18" s="13">
        <v>35453</v>
      </c>
      <c r="G18" s="13">
        <v>71611</v>
      </c>
      <c r="H18" s="13">
        <v>129903</v>
      </c>
      <c r="I18" s="13">
        <v>36050</v>
      </c>
      <c r="J18" s="11">
        <f t="shared" si="2"/>
        <v>458575</v>
      </c>
      <c r="K18" s="56"/>
    </row>
    <row r="19" spans="1:11" ht="17.25" customHeight="1">
      <c r="A19" s="12" t="s">
        <v>27</v>
      </c>
      <c r="B19" s="13">
        <v>14896</v>
      </c>
      <c r="C19" s="13">
        <v>16407</v>
      </c>
      <c r="D19" s="13">
        <v>18953</v>
      </c>
      <c r="E19" s="13">
        <v>8997</v>
      </c>
      <c r="F19" s="13">
        <v>9534</v>
      </c>
      <c r="G19" s="13">
        <v>20154</v>
      </c>
      <c r="H19" s="13">
        <v>28241</v>
      </c>
      <c r="I19" s="13">
        <v>9458</v>
      </c>
      <c r="J19" s="11">
        <f t="shared" si="2"/>
        <v>126640</v>
      </c>
    </row>
    <row r="20" spans="1:11" ht="17.25" customHeight="1">
      <c r="A20" s="16" t="s">
        <v>28</v>
      </c>
      <c r="B20" s="13">
        <v>26293</v>
      </c>
      <c r="C20" s="13">
        <v>37663</v>
      </c>
      <c r="D20" s="13">
        <v>49848</v>
      </c>
      <c r="E20" s="13">
        <v>28184</v>
      </c>
      <c r="F20" s="13">
        <v>26083</v>
      </c>
      <c r="G20" s="13">
        <v>35576</v>
      </c>
      <c r="H20" s="13">
        <v>35285</v>
      </c>
      <c r="I20" s="13">
        <v>16744</v>
      </c>
      <c r="J20" s="11">
        <f t="shared" si="2"/>
        <v>255676</v>
      </c>
    </row>
    <row r="21" spans="1:11" ht="17.25" customHeight="1">
      <c r="A21" s="12" t="s">
        <v>29</v>
      </c>
      <c r="B21" s="13">
        <v>16828</v>
      </c>
      <c r="C21" s="13">
        <v>24104</v>
      </c>
      <c r="D21" s="13">
        <v>31903</v>
      </c>
      <c r="E21" s="13">
        <v>18038</v>
      </c>
      <c r="F21" s="13">
        <v>16693</v>
      </c>
      <c r="G21" s="13">
        <v>22769</v>
      </c>
      <c r="H21" s="13">
        <v>22582</v>
      </c>
      <c r="I21" s="13">
        <v>10716</v>
      </c>
      <c r="J21" s="11">
        <f t="shared" si="2"/>
        <v>163633</v>
      </c>
      <c r="K21" s="56"/>
    </row>
    <row r="22" spans="1:11" ht="17.25" customHeight="1">
      <c r="A22" s="12" t="s">
        <v>30</v>
      </c>
      <c r="B22" s="13">
        <v>9465</v>
      </c>
      <c r="C22" s="13">
        <v>13559</v>
      </c>
      <c r="D22" s="13">
        <v>17945</v>
      </c>
      <c r="E22" s="13">
        <v>10146</v>
      </c>
      <c r="F22" s="13">
        <v>9390</v>
      </c>
      <c r="G22" s="13">
        <v>12807</v>
      </c>
      <c r="H22" s="13">
        <v>12703</v>
      </c>
      <c r="I22" s="13">
        <v>6028</v>
      </c>
      <c r="J22" s="11">
        <f t="shared" si="2"/>
        <v>92043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2908</v>
      </c>
      <c r="J23" s="11">
        <f t="shared" si="2"/>
        <v>2908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20429.830000000002</v>
      </c>
      <c r="J31" s="24">
        <f t="shared" ref="J31:J69" si="7">SUM(B31:I31)</f>
        <v>20429.830000000002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845530.16</v>
      </c>
      <c r="C43" s="23">
        <f t="shared" ref="C43:I43" si="8">+C44+C52</f>
        <v>1205544.33</v>
      </c>
      <c r="D43" s="23">
        <f t="shared" si="8"/>
        <v>1473107.25</v>
      </c>
      <c r="E43" s="23">
        <f t="shared" si="8"/>
        <v>667029.6399999999</v>
      </c>
      <c r="F43" s="23">
        <f t="shared" si="8"/>
        <v>726990.19000000006</v>
      </c>
      <c r="G43" s="23">
        <f t="shared" si="8"/>
        <v>1184218.8299999998</v>
      </c>
      <c r="H43" s="23">
        <f t="shared" si="8"/>
        <v>1499179.58</v>
      </c>
      <c r="I43" s="23">
        <f t="shared" si="8"/>
        <v>695183.82000000007</v>
      </c>
      <c r="J43" s="23">
        <f t="shared" si="7"/>
        <v>8296783.8000000007</v>
      </c>
    </row>
    <row r="44" spans="1:10" ht="17.25" customHeight="1">
      <c r="A44" s="16" t="s">
        <v>51</v>
      </c>
      <c r="B44" s="24">
        <f>SUM(B45:B51)</f>
        <v>830631.63</v>
      </c>
      <c r="C44" s="24">
        <f t="shared" ref="C44:J44" si="9">SUM(C45:C51)</f>
        <v>1185307.02</v>
      </c>
      <c r="D44" s="24">
        <f t="shared" si="9"/>
        <v>1452767.42</v>
      </c>
      <c r="E44" s="24">
        <f t="shared" si="9"/>
        <v>655414.30999999994</v>
      </c>
      <c r="F44" s="24">
        <f t="shared" si="9"/>
        <v>707715.3</v>
      </c>
      <c r="G44" s="24">
        <f t="shared" si="9"/>
        <v>1166267.92</v>
      </c>
      <c r="H44" s="24">
        <f t="shared" si="9"/>
        <v>1474049.51</v>
      </c>
      <c r="I44" s="24">
        <f t="shared" si="9"/>
        <v>681923.51</v>
      </c>
      <c r="J44" s="24">
        <f t="shared" si="9"/>
        <v>8154076.6199999992</v>
      </c>
    </row>
    <row r="45" spans="1:10" ht="17.25" customHeight="1">
      <c r="A45" s="37" t="s">
        <v>52</v>
      </c>
      <c r="B45" s="24">
        <f t="shared" ref="B45:I45" si="10">ROUND(B26*B7,2)</f>
        <v>830631.63</v>
      </c>
      <c r="C45" s="24">
        <f t="shared" si="10"/>
        <v>1182678.3</v>
      </c>
      <c r="D45" s="24">
        <f t="shared" si="10"/>
        <v>1452767.42</v>
      </c>
      <c r="E45" s="24">
        <f t="shared" si="10"/>
        <v>641335.84</v>
      </c>
      <c r="F45" s="24">
        <f t="shared" si="10"/>
        <v>707715.3</v>
      </c>
      <c r="G45" s="24">
        <f t="shared" si="10"/>
        <v>1166267.92</v>
      </c>
      <c r="H45" s="24">
        <f t="shared" si="10"/>
        <v>1474049.51</v>
      </c>
      <c r="I45" s="24">
        <f t="shared" si="10"/>
        <v>661493.68000000005</v>
      </c>
      <c r="J45" s="24">
        <f t="shared" si="7"/>
        <v>8116939.5999999996</v>
      </c>
    </row>
    <row r="46" spans="1:10" ht="17.25" customHeight="1">
      <c r="A46" s="37" t="s">
        <v>53</v>
      </c>
      <c r="B46" s="20">
        <v>0</v>
      </c>
      <c r="C46" s="24">
        <f>ROUND(C27*C7,2)</f>
        <v>2628.72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2628.72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19231.89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19231.89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-5153.42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-5153.42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20429.830000000002</v>
      </c>
      <c r="J49" s="24">
        <f>SUM(B49:I49)</f>
        <v>20429.830000000002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-115047</v>
      </c>
      <c r="C56" s="38">
        <f t="shared" si="11"/>
        <v>-164911.91</v>
      </c>
      <c r="D56" s="38">
        <f t="shared" si="11"/>
        <v>-168055.94</v>
      </c>
      <c r="E56" s="38">
        <f t="shared" si="11"/>
        <v>-73858.5</v>
      </c>
      <c r="F56" s="38">
        <f t="shared" si="11"/>
        <v>-98554.3</v>
      </c>
      <c r="G56" s="38">
        <f t="shared" si="11"/>
        <v>-115785.33</v>
      </c>
      <c r="H56" s="38">
        <f t="shared" si="11"/>
        <v>-128465.61</v>
      </c>
      <c r="I56" s="38">
        <f t="shared" si="11"/>
        <v>-110142</v>
      </c>
      <c r="J56" s="38">
        <f t="shared" si="7"/>
        <v>-974820.59</v>
      </c>
    </row>
    <row r="57" spans="1:10" ht="18.75" customHeight="1">
      <c r="A57" s="16" t="s">
        <v>86</v>
      </c>
      <c r="B57" s="38">
        <f t="shared" ref="B57:I57" si="12">B58+B59+B60+B61+B62+B63</f>
        <v>-115047</v>
      </c>
      <c r="C57" s="38">
        <f t="shared" si="12"/>
        <v>-164709</v>
      </c>
      <c r="D57" s="38">
        <f t="shared" si="12"/>
        <v>-166929</v>
      </c>
      <c r="E57" s="38">
        <f t="shared" si="12"/>
        <v>-72009</v>
      </c>
      <c r="F57" s="38">
        <f t="shared" si="12"/>
        <v>-97071</v>
      </c>
      <c r="G57" s="38">
        <f t="shared" si="12"/>
        <v>-115392</v>
      </c>
      <c r="H57" s="38">
        <f t="shared" si="12"/>
        <v>-128442</v>
      </c>
      <c r="I57" s="38">
        <f t="shared" si="12"/>
        <v>-110142</v>
      </c>
      <c r="J57" s="38">
        <f t="shared" si="7"/>
        <v>-969741</v>
      </c>
    </row>
    <row r="58" spans="1:10" ht="18.75" customHeight="1">
      <c r="A58" s="12" t="s">
        <v>87</v>
      </c>
      <c r="B58" s="38">
        <f>-ROUND(B9*$D$3,2)</f>
        <v>-115047</v>
      </c>
      <c r="C58" s="38">
        <f t="shared" ref="C58:I58" si="13">-ROUND(C9*$D$3,2)</f>
        <v>-164709</v>
      </c>
      <c r="D58" s="38">
        <f t="shared" si="13"/>
        <v>-166929</v>
      </c>
      <c r="E58" s="38">
        <f t="shared" si="13"/>
        <v>-72009</v>
      </c>
      <c r="F58" s="38">
        <f t="shared" si="13"/>
        <v>-97071</v>
      </c>
      <c r="G58" s="38">
        <f t="shared" si="13"/>
        <v>-115392</v>
      </c>
      <c r="H58" s="38">
        <f t="shared" si="13"/>
        <v>-128442</v>
      </c>
      <c r="I58" s="38">
        <f t="shared" si="13"/>
        <v>-110142</v>
      </c>
      <c r="J58" s="38">
        <f t="shared" si="7"/>
        <v>-969741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91</v>
      </c>
      <c r="B64" s="20">
        <v>0</v>
      </c>
      <c r="C64" s="50">
        <f t="shared" ref="B64:I64" si="14">SUM(C65:C86)</f>
        <v>-202.91</v>
      </c>
      <c r="D64" s="20">
        <f t="shared" si="14"/>
        <v>-1126.9399999999998</v>
      </c>
      <c r="E64" s="20">
        <f t="shared" si="14"/>
        <v>-1849.5</v>
      </c>
      <c r="F64" s="20">
        <f t="shared" si="14"/>
        <v>-1483.3</v>
      </c>
      <c r="G64" s="20">
        <f t="shared" si="14"/>
        <v>-393.33</v>
      </c>
      <c r="H64" s="20">
        <f t="shared" si="14"/>
        <v>-23.61</v>
      </c>
      <c r="I64" s="20">
        <f t="shared" si="14"/>
        <v>0</v>
      </c>
      <c r="J64" s="38">
        <f t="shared" si="7"/>
        <v>-5079.5899999999992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5">+B92+B93</f>
        <v>730483.16</v>
      </c>
      <c r="C91" s="25">
        <f t="shared" si="15"/>
        <v>1040632.42</v>
      </c>
      <c r="D91" s="25">
        <f t="shared" si="15"/>
        <v>1305051.31</v>
      </c>
      <c r="E91" s="25">
        <f t="shared" si="15"/>
        <v>593171.1399999999</v>
      </c>
      <c r="F91" s="25">
        <f t="shared" si="15"/>
        <v>628435.89</v>
      </c>
      <c r="G91" s="25">
        <f t="shared" si="15"/>
        <v>1068433.4999999998</v>
      </c>
      <c r="H91" s="25">
        <f t="shared" si="15"/>
        <v>1370713.97</v>
      </c>
      <c r="I91" s="25">
        <f t="shared" si="15"/>
        <v>585041.82000000007</v>
      </c>
      <c r="J91" s="51">
        <f>SUM(B91:I91)</f>
        <v>7321963.21</v>
      </c>
      <c r="K91" s="58"/>
    </row>
    <row r="92" spans="1:11" ht="18.75" customHeight="1">
      <c r="A92" s="16" t="s">
        <v>94</v>
      </c>
      <c r="B92" s="25">
        <f t="shared" ref="B92:I92" si="16">+B44+B57+B64+B88</f>
        <v>715584.63</v>
      </c>
      <c r="C92" s="25">
        <f t="shared" si="16"/>
        <v>1020395.11</v>
      </c>
      <c r="D92" s="25">
        <f t="shared" si="16"/>
        <v>1284711.48</v>
      </c>
      <c r="E92" s="25">
        <f t="shared" si="16"/>
        <v>581555.80999999994</v>
      </c>
      <c r="F92" s="25">
        <f t="shared" si="16"/>
        <v>609161</v>
      </c>
      <c r="G92" s="25">
        <f t="shared" si="16"/>
        <v>1050482.5899999999</v>
      </c>
      <c r="H92" s="25">
        <f t="shared" si="16"/>
        <v>1345583.9</v>
      </c>
      <c r="I92" s="25">
        <f t="shared" si="16"/>
        <v>571781.51</v>
      </c>
      <c r="J92" s="51">
        <f>SUM(B92:I92)</f>
        <v>7179256.0299999993</v>
      </c>
      <c r="K92" s="58"/>
    </row>
    <row r="93" spans="1:11" ht="18.75" customHeight="1">
      <c r="A93" s="16" t="s">
        <v>98</v>
      </c>
      <c r="B93" s="25">
        <f t="shared" ref="B93:I93" si="17">IF(+B52+B89+B94&lt;0,0,(B52+B89+B94))</f>
        <v>14898.53</v>
      </c>
      <c r="C93" s="25">
        <f t="shared" si="17"/>
        <v>20237.310000000001</v>
      </c>
      <c r="D93" s="25">
        <f t="shared" si="17"/>
        <v>20339.830000000002</v>
      </c>
      <c r="E93" s="20">
        <f t="shared" si="17"/>
        <v>11615.33</v>
      </c>
      <c r="F93" s="25">
        <f t="shared" si="17"/>
        <v>19274.89</v>
      </c>
      <c r="G93" s="20">
        <f t="shared" si="17"/>
        <v>17950.91</v>
      </c>
      <c r="H93" s="25">
        <f t="shared" si="17"/>
        <v>25130.07</v>
      </c>
      <c r="I93" s="20">
        <f t="shared" si="17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7321963.2000000002</v>
      </c>
    </row>
    <row r="100" spans="1:10" ht="18.75" customHeight="1">
      <c r="A100" s="27" t="s">
        <v>82</v>
      </c>
      <c r="B100" s="28">
        <v>92687.88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8">SUM(B100:I100)</f>
        <v>92687.88</v>
      </c>
    </row>
    <row r="101" spans="1:10" ht="18.75" customHeight="1">
      <c r="A101" s="27" t="s">
        <v>83</v>
      </c>
      <c r="B101" s="28">
        <v>637795.28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637795.28</v>
      </c>
    </row>
    <row r="102" spans="1:10" ht="18.75" customHeight="1">
      <c r="A102" s="27" t="s">
        <v>84</v>
      </c>
      <c r="B102" s="43">
        <v>0</v>
      </c>
      <c r="C102" s="28">
        <f>+C91</f>
        <v>1040632.42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1040632.42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1305051.31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1305051.31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266585.18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266585.18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326585.96000000002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326585.96000000002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8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628435.89</v>
      </c>
      <c r="G107" s="43">
        <v>0</v>
      </c>
      <c r="H107" s="43">
        <v>0</v>
      </c>
      <c r="I107" s="43">
        <v>0</v>
      </c>
      <c r="J107" s="44">
        <f t="shared" si="18"/>
        <v>628435.89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128695.03999999999</v>
      </c>
      <c r="H108" s="43">
        <v>0</v>
      </c>
      <c r="I108" s="43">
        <v>0</v>
      </c>
      <c r="J108" s="44">
        <f t="shared" si="18"/>
        <v>128695.03999999999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179193.31</v>
      </c>
      <c r="H109" s="43">
        <v>0</v>
      </c>
      <c r="I109" s="43">
        <v>0</v>
      </c>
      <c r="J109" s="44">
        <f t="shared" si="18"/>
        <v>179193.31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270596.44</v>
      </c>
      <c r="H110" s="43">
        <v>0</v>
      </c>
      <c r="I110" s="43">
        <v>0</v>
      </c>
      <c r="J110" s="44">
        <f t="shared" si="18"/>
        <v>270596.44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489948.7</v>
      </c>
      <c r="H111" s="43">
        <v>0</v>
      </c>
      <c r="I111" s="43">
        <v>0</v>
      </c>
      <c r="J111" s="44">
        <f t="shared" si="18"/>
        <v>489948.7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421872.33</v>
      </c>
      <c r="I112" s="43">
        <v>0</v>
      </c>
      <c r="J112" s="44">
        <f t="shared" si="18"/>
        <v>421872.33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34745.370000000003</v>
      </c>
      <c r="I113" s="43">
        <v>0</v>
      </c>
      <c r="J113" s="44">
        <f t="shared" si="18"/>
        <v>34745.370000000003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225344.38</v>
      </c>
      <c r="I114" s="43">
        <v>0</v>
      </c>
      <c r="J114" s="44">
        <f t="shared" si="18"/>
        <v>225344.38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172442.29</v>
      </c>
      <c r="I115" s="43">
        <v>0</v>
      </c>
      <c r="J115" s="44">
        <f t="shared" si="18"/>
        <v>172442.29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516309.6</v>
      </c>
      <c r="I116" s="43">
        <v>0</v>
      </c>
      <c r="J116" s="44">
        <f t="shared" si="18"/>
        <v>516309.6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202163.98</v>
      </c>
      <c r="J117" s="44">
        <f t="shared" si="18"/>
        <v>202163.98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382877.84</v>
      </c>
      <c r="J118" s="47">
        <f t="shared" si="18"/>
        <v>382877.84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2013-11-18T19:58:49Z</dcterms:modified>
</cp:coreProperties>
</file>