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9"/>
  <c r="J10"/>
  <c r="J11"/>
  <c r="B12"/>
  <c r="C12"/>
  <c r="D12"/>
  <c r="E12"/>
  <c r="F12"/>
  <c r="G12"/>
  <c r="H12"/>
  <c r="I12"/>
  <c r="J12" s="1"/>
  <c r="J13"/>
  <c r="J14"/>
  <c r="J15"/>
  <c r="B16"/>
  <c r="C16"/>
  <c r="D16"/>
  <c r="E16"/>
  <c r="F16"/>
  <c r="G16"/>
  <c r="H16"/>
  <c r="I16"/>
  <c r="J16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C64"/>
  <c r="J64" s="1"/>
  <c r="D64"/>
  <c r="E64"/>
  <c r="F64"/>
  <c r="G64"/>
  <c r="H64"/>
  <c r="I64"/>
  <c r="J65"/>
  <c r="J66"/>
  <c r="J67"/>
  <c r="J90"/>
  <c r="B93"/>
  <c r="C93"/>
  <c r="D93"/>
  <c r="E93"/>
  <c r="F93"/>
  <c r="G93"/>
  <c r="H93"/>
  <c r="I93"/>
  <c r="J93"/>
  <c r="J94"/>
  <c r="J100"/>
  <c r="J101"/>
  <c r="J104"/>
  <c r="J105"/>
  <c r="J106"/>
  <c r="J108"/>
  <c r="J109"/>
  <c r="J110"/>
  <c r="J111"/>
  <c r="J112"/>
  <c r="J113"/>
  <c r="J114"/>
  <c r="J115"/>
  <c r="J116"/>
  <c r="J117"/>
  <c r="J118"/>
  <c r="I56" l="1"/>
  <c r="G56"/>
  <c r="E56"/>
  <c r="C56"/>
  <c r="H8"/>
  <c r="H7" s="1"/>
  <c r="H45" s="1"/>
  <c r="H44" s="1"/>
  <c r="F8"/>
  <c r="F7" s="1"/>
  <c r="F45" s="1"/>
  <c r="F44" s="1"/>
  <c r="D8"/>
  <c r="D7" s="1"/>
  <c r="D45" s="1"/>
  <c r="D44" s="1"/>
  <c r="B8"/>
  <c r="H56"/>
  <c r="F56"/>
  <c r="D56"/>
  <c r="I8"/>
  <c r="I7" s="1"/>
  <c r="I45" s="1"/>
  <c r="I44" s="1"/>
  <c r="G8"/>
  <c r="G7" s="1"/>
  <c r="G45" s="1"/>
  <c r="G44" s="1"/>
  <c r="E8"/>
  <c r="E7" s="1"/>
  <c r="C8"/>
  <c r="C7" s="1"/>
  <c r="H43"/>
  <c r="H92"/>
  <c r="H91" s="1"/>
  <c r="F43"/>
  <c r="F92"/>
  <c r="F91" s="1"/>
  <c r="F107" s="1"/>
  <c r="J107" s="1"/>
  <c r="D43"/>
  <c r="D92"/>
  <c r="D91" s="1"/>
  <c r="D103" s="1"/>
  <c r="J103" s="1"/>
  <c r="B7"/>
  <c r="B45" s="1"/>
  <c r="J57"/>
  <c r="B56"/>
  <c r="J56" s="1"/>
  <c r="I43"/>
  <c r="I92"/>
  <c r="I91" s="1"/>
  <c r="G43"/>
  <c r="G92"/>
  <c r="G91" s="1"/>
  <c r="E48"/>
  <c r="J48" s="1"/>
  <c r="E45"/>
  <c r="E44" s="1"/>
  <c r="C45"/>
  <c r="C46"/>
  <c r="J46" s="1"/>
  <c r="J8" l="1"/>
  <c r="J7" s="1"/>
  <c r="C44"/>
  <c r="E43"/>
  <c r="E92"/>
  <c r="E91" s="1"/>
  <c r="J45"/>
  <c r="J44" s="1"/>
  <c r="B44"/>
  <c r="C43" l="1"/>
  <c r="C92"/>
  <c r="C91" s="1"/>
  <c r="C102" s="1"/>
  <c r="J102" s="1"/>
  <c r="J99" s="1"/>
  <c r="B43"/>
  <c r="J43" s="1"/>
  <c r="B92"/>
  <c r="J92" l="1"/>
  <c r="B91"/>
  <c r="J91" s="1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<sst xmlns="http://schemas.openxmlformats.org/spreadsheetml/2006/main" count="122" uniqueCount="122">
  <si>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</si>
  <si>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</si>
  <si>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</si>
  <si>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</si>
  <si>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</si>
  <si>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</si>
  <si>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</si>
  <si>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</si>
  <si>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</si>
  <si>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</si>
  <si>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</si>
  <si>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</si>
  <si>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</si>
  <si>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</si>
  <si>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</si>
  <si>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</si>
  <si>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</si>
  <si>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</si>
  <si>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</si>
  <si>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</si>
  <si>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</si>
  <si>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</si>
  <si>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</si>
  <si>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</si>
  <si>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</si>
  <si>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</si>
  <si>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</si>
  <si>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</si>
  <si>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</si>
  <si>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</si>
  <si>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</si>
  <si>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</si>
  <si>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</si>
  <si>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</si>
  <si>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</si>
  <si>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</si>
  <si>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</si>
  <si>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</si>
  <si>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</si>
  <si>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</si>
  <si>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</si>
  <si>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</si>
  <si>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</si>
  <si>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</si>
  <si>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</si>
  <si>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</si>
  <si>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</si>
  <si>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</si>
  <si>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</si>
  <si>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</si>
  <si>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</si>
  <si>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</si>
  <si>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</si>
  <si>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</si>
  <si>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</si>
  <si>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</si>
  <si>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</si>
  <si>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</si>
  <si>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</si>
  <si>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</si>
  <si>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</si>
  <si>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</si>
  <si>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</si>
  <si>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</si>
  <si>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</si>
  <si>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</si>
  <si>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</si>
  <si>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</si>
  <si>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</si>
  <si>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</si>
  <si>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</si>
  <si>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</si>
  <si>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</si>
  <si>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</si>
  <si>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</si>
  <si>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</si>
  <si>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</si>
  <si>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</si>
  <si>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</si>
  <si>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</si>
  <si>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</si>
  <si>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</si>
  <si>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</si>
  <si>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</si>
  <si>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</si>
  <si>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</si>
  <si>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</si>
  <si>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</si>
  <si>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</si>
  <si>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</si>
  <si>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</si>
  <si>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</si>
  <si>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</si>
  <si>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</si>
  <si>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</si>
  <si>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</si>
  <si>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</si>
  <si>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</si>
  <si>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</si>
  <si>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</si>
  <si>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</si>
  <si>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</si>
  <si>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</si>
  <si>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8.8. Via Sul Transportes Urbanos Ltda.</t>
  </si>
  <si>
    <t>8.9. VIP - Transportes Urbanos Ltda.</t>
  </si>
  <si>
    <t>8.10. Tupi Transportes Urbanos Piratininga Ltda.</t>
  </si>
  <si>
    <t>8.11. Mobibrasil Transp Urbano Ltda.</t>
  </si>
  <si>
    <t>8.12. Viação Cidade Dutra Ltda.</t>
  </si>
  <si>
    <t>8.13. VIP - Transportes Urbanos Ltda.</t>
  </si>
  <si>
    <t>8.14. Viação Campo Belo Ltda.</t>
  </si>
  <si>
    <t>8.15. Transkuba Transportes Gerais Ltda.</t>
  </si>
  <si>
    <t>8.16. Viação Gatusa Transportes Urb. Ltda.</t>
  </si>
  <si>
    <t>8.17. Consórcio Sete</t>
  </si>
  <si>
    <t>8.18. Viação Gato Preto Ltda.</t>
  </si>
  <si>
    <t>8.19. Transpass Transp. de Pass. Ltda</t>
  </si>
  <si>
    <t xml:space="preserve">6.3. Revisão de Remuneração pelo Transporte Coletivo </t>
  </si>
  <si>
    <t>6.2.22. Descumprimento de entrega Balancete Semestral</t>
  </si>
  <si>
    <t xml:space="preserve">6.2.23. Pacto Ministério do Trabalho e Emprego </t>
  </si>
  <si>
    <t>8.5. Área 4</t>
  </si>
  <si>
    <t>8.6. Área 4</t>
  </si>
  <si>
    <t>8.7. Área 4</t>
  </si>
  <si>
    <t>OPERAÇÃO 09/11/13 - VENCIMENTO 18/11/13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</si>
</sst>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8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3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1" width="14.75" style="1" bestFit="1" customWidth="1"/>
    <col min="12" max="12" width="10.125" style="1" bestFit="1" customWidth="1"/>
    <col min="13" max="16384" width="9" style="1"/>
  </cols>
  <sheetData>
    <row r="1" spans="1:12" ht="21">
      <c r="A1" s="59" t="s">
        <v>90</v>
      </c>
      <c r="B1" s="59"/>
      <c r="C1" s="59"/>
      <c r="D1" s="59"/>
      <c r="E1" s="59"/>
      <c r="F1" s="59"/>
      <c r="G1" s="59"/>
      <c r="H1" s="59"/>
      <c r="I1" s="59"/>
      <c r="J1" s="59"/>
    </row>
    <row r="2" spans="1:12" ht="21">
      <c r="A2" s="60" t="s">
        <v>121</v>
      </c>
      <c r="B2" s="60"/>
      <c r="C2" s="60"/>
      <c r="D2" s="60"/>
      <c r="E2" s="60"/>
      <c r="F2" s="60"/>
      <c r="G2" s="60"/>
      <c r="H2" s="60"/>
      <c r="I2" s="60"/>
      <c r="J2" s="60"/>
    </row>
    <row r="3" spans="1:12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2" ht="15.75">
      <c r="A4" s="61" t="s">
        <v>16</v>
      </c>
      <c r="B4" s="62" t="s">
        <v>31</v>
      </c>
      <c r="C4" s="63"/>
      <c r="D4" s="63"/>
      <c r="E4" s="63"/>
      <c r="F4" s="63"/>
      <c r="G4" s="63"/>
      <c r="H4" s="63"/>
      <c r="I4" s="64"/>
      <c r="J4" s="65" t="s">
        <v>17</v>
      </c>
    </row>
    <row r="5" spans="1:12" ht="38.25">
      <c r="A5" s="61"/>
      <c r="B5" s="30" t="s">
        <v>8</v>
      </c>
      <c r="C5" s="30" t="s">
        <v>9</v>
      </c>
      <c r="D5" s="30" t="s">
        <v>10</v>
      </c>
      <c r="E5" s="66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1"/>
    </row>
    <row r="6" spans="1:12" ht="18.75" customHeight="1">
      <c r="A6" s="61"/>
      <c r="B6" s="3" t="s">
        <v>0</v>
      </c>
      <c r="C6" s="3" t="s">
        <v>1</v>
      </c>
      <c r="D6" s="3" t="s">
        <v>2</v>
      </c>
      <c r="E6" s="65"/>
      <c r="F6" s="3" t="s">
        <v>4</v>
      </c>
      <c r="G6" s="3" t="s">
        <v>5</v>
      </c>
      <c r="H6" s="3" t="s">
        <v>6</v>
      </c>
      <c r="I6" s="3" t="s">
        <v>7</v>
      </c>
      <c r="J6" s="61"/>
    </row>
    <row r="7" spans="1:12" ht="17.25" customHeight="1">
      <c r="A7" s="8" t="s">
        <v>32</v>
      </c>
      <c r="B7" s="9">
        <f t="shared" ref="B7:J7" si="0">+B8+B16+B20+B23</f>
        <v>365772</v>
      </c>
      <c r="C7" s="9">
        <f t="shared" si="0"/>
        <v>457622</v>
      </c>
      <c r="D7" s="9">
        <f t="shared" si="0"/>
        <v>532637</v>
      </c>
      <c r="E7" s="9">
        <f t="shared" si="0"/>
        <v>240814</v>
      </c>
      <c r="F7" s="9">
        <f t="shared" si="0"/>
        <v>302740</v>
      </c>
      <c r="G7" s="9">
        <f t="shared" si="0"/>
        <v>484411</v>
      </c>
      <c r="H7" s="9">
        <f t="shared" si="0"/>
        <v>711723</v>
      </c>
      <c r="I7" s="9">
        <f t="shared" si="0"/>
        <v>292205</v>
      </c>
      <c r="J7" s="9">
        <f t="shared" si="0"/>
        <v>3387924</v>
      </c>
      <c r="K7" s="56"/>
    </row>
    <row r="8" spans="1:12" ht="17.25" customHeight="1">
      <c r="A8" s="10" t="s">
        <v>33</v>
      </c>
      <c r="B8" s="11">
        <f>B9+B12</f>
        <v>218717</v>
      </c>
      <c r="C8" s="11">
        <f t="shared" ref="C8:I8" si="1">C9+C12</f>
        <v>285299</v>
      </c>
      <c r="D8" s="11">
        <f t="shared" si="1"/>
        <v>312298</v>
      </c>
      <c r="E8" s="11">
        <f t="shared" si="1"/>
        <v>136245</v>
      </c>
      <c r="F8" s="11">
        <f t="shared" si="1"/>
        <v>182400</v>
      </c>
      <c r="G8" s="11">
        <f t="shared" si="1"/>
        <v>268329</v>
      </c>
      <c r="H8" s="11">
        <f t="shared" si="1"/>
        <v>384747</v>
      </c>
      <c r="I8" s="11">
        <f t="shared" si="1"/>
        <v>182443</v>
      </c>
      <c r="J8" s="11">
        <f t="shared" ref="J8:J23" si="2">SUM(B8:I8)</f>
        <v>1970478</v>
      </c>
    </row>
    <row r="9" spans="1:12" ht="17.25" customHeight="1">
      <c r="A9" s="15" t="s">
        <v>18</v>
      </c>
      <c r="B9" s="13">
        <f>+B10+B11</f>
        <v>38349</v>
      </c>
      <c r="C9" s="13">
        <f t="shared" ref="C9:I9" si="3">+C10+C11</f>
        <v>54903</v>
      </c>
      <c r="D9" s="13">
        <f t="shared" si="3"/>
        <v>55643</v>
      </c>
      <c r="E9" s="13">
        <f t="shared" si="3"/>
        <v>24003</v>
      </c>
      <c r="F9" s="13">
        <f t="shared" si="3"/>
        <v>32357</v>
      </c>
      <c r="G9" s="13">
        <f t="shared" si="3"/>
        <v>38464</v>
      </c>
      <c r="H9" s="13">
        <f t="shared" si="3"/>
        <v>42814</v>
      </c>
      <c r="I9" s="13">
        <f t="shared" si="3"/>
        <v>36714</v>
      </c>
      <c r="J9" s="11">
        <f t="shared" si="2"/>
        <v>323247</v>
      </c>
    </row>
    <row r="10" spans="1:12" ht="17.25" customHeight="1">
      <c r="A10" s="31" t="s">
        <v>19</v>
      </c>
      <c r="B10" s="13">
        <v>38349</v>
      </c>
      <c r="C10" s="13">
        <v>54903</v>
      </c>
      <c r="D10" s="13">
        <v>55643</v>
      </c>
      <c r="E10" s="13">
        <v>24003</v>
      </c>
      <c r="F10" s="13">
        <v>32357</v>
      </c>
      <c r="G10" s="13">
        <v>38464</v>
      </c>
      <c r="H10" s="13">
        <v>42814</v>
      </c>
      <c r="I10" s="13">
        <v>36714</v>
      </c>
      <c r="J10" s="11">
        <f>SUM(B10:I10)</f>
        <v>323247</v>
      </c>
    </row>
    <row r="11" spans="1:12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2" ht="17.25" customHeight="1">
      <c r="A12" s="15" t="s">
        <v>34</v>
      </c>
      <c r="B12" s="17">
        <f t="shared" ref="B12:I12" si="4">SUM(B13:B15)</f>
        <v>180368</v>
      </c>
      <c r="C12" s="17">
        <f t="shared" si="4"/>
        <v>230396</v>
      </c>
      <c r="D12" s="17">
        <f t="shared" si="4"/>
        <v>256655</v>
      </c>
      <c r="E12" s="17">
        <f t="shared" si="4"/>
        <v>112242</v>
      </c>
      <c r="F12" s="17">
        <f t="shared" si="4"/>
        <v>150043</v>
      </c>
      <c r="G12" s="17">
        <f t="shared" si="4"/>
        <v>229865</v>
      </c>
      <c r="H12" s="17">
        <f t="shared" si="4"/>
        <v>341933</v>
      </c>
      <c r="I12" s="17">
        <f t="shared" si="4"/>
        <v>145729</v>
      </c>
      <c r="J12" s="11">
        <f t="shared" si="2"/>
        <v>1647231</v>
      </c>
    </row>
    <row r="13" spans="1:12" ht="17.25" customHeight="1">
      <c r="A13" s="14" t="s">
        <v>21</v>
      </c>
      <c r="B13" s="13">
        <v>75883</v>
      </c>
      <c r="C13" s="13">
        <v>107065</v>
      </c>
      <c r="D13" s="13">
        <v>120797</v>
      </c>
      <c r="E13" s="13">
        <v>53863</v>
      </c>
      <c r="F13" s="13">
        <v>70307</v>
      </c>
      <c r="G13" s="13">
        <v>101693</v>
      </c>
      <c r="H13" s="13">
        <v>146103</v>
      </c>
      <c r="I13" s="13">
        <v>61706</v>
      </c>
      <c r="J13" s="11">
        <f t="shared" si="2"/>
        <v>737417</v>
      </c>
      <c r="K13" s="56"/>
      <c r="L13" s="57"/>
    </row>
    <row r="14" spans="1:12" ht="17.25" customHeight="1">
      <c r="A14" s="14" t="s">
        <v>22</v>
      </c>
      <c r="B14" s="13">
        <v>79158</v>
      </c>
      <c r="C14" s="13">
        <v>89217</v>
      </c>
      <c r="D14" s="13">
        <v>101694</v>
      </c>
      <c r="E14" s="13">
        <v>42949</v>
      </c>
      <c r="F14" s="13">
        <v>60700</v>
      </c>
      <c r="G14" s="13">
        <v>97968</v>
      </c>
      <c r="H14" s="13">
        <v>158685</v>
      </c>
      <c r="I14" s="13">
        <v>64642</v>
      </c>
      <c r="J14" s="11">
        <f t="shared" si="2"/>
        <v>695013</v>
      </c>
      <c r="K14" s="56"/>
    </row>
    <row r="15" spans="1:12" ht="17.25" customHeight="1">
      <c r="A15" s="14" t="s">
        <v>23</v>
      </c>
      <c r="B15" s="13">
        <v>25327</v>
      </c>
      <c r="C15" s="13">
        <v>34114</v>
      </c>
      <c r="D15" s="13">
        <v>34164</v>
      </c>
      <c r="E15" s="13">
        <v>15430</v>
      </c>
      <c r="F15" s="13">
        <v>19036</v>
      </c>
      <c r="G15" s="13">
        <v>30204</v>
      </c>
      <c r="H15" s="13">
        <v>37145</v>
      </c>
      <c r="I15" s="13">
        <v>19381</v>
      </c>
      <c r="J15" s="11">
        <f t="shared" si="2"/>
        <v>214801</v>
      </c>
    </row>
    <row r="16" spans="1:12" ht="17.25" customHeight="1">
      <c r="A16" s="16" t="s">
        <v>24</v>
      </c>
      <c r="B16" s="11">
        <f>+B17+B18+B19</f>
        <v>120762</v>
      </c>
      <c r="C16" s="11">
        <f t="shared" ref="C16:I16" si="5">+C17+C18+C19</f>
        <v>134660</v>
      </c>
      <c r="D16" s="11">
        <f t="shared" si="5"/>
        <v>170491</v>
      </c>
      <c r="E16" s="11">
        <f t="shared" si="5"/>
        <v>76385</v>
      </c>
      <c r="F16" s="11">
        <f t="shared" si="5"/>
        <v>94257</v>
      </c>
      <c r="G16" s="11">
        <f t="shared" si="5"/>
        <v>180506</v>
      </c>
      <c r="H16" s="11">
        <f t="shared" si="5"/>
        <v>291691</v>
      </c>
      <c r="I16" s="11">
        <f t="shared" si="5"/>
        <v>90110</v>
      </c>
      <c r="J16" s="11">
        <f t="shared" si="2"/>
        <v>1158862</v>
      </c>
    </row>
    <row r="17" spans="1:11" ht="17.25" customHeight="1">
      <c r="A17" s="12" t="s">
        <v>25</v>
      </c>
      <c r="B17" s="13">
        <v>56328</v>
      </c>
      <c r="C17" s="13">
        <v>70960</v>
      </c>
      <c r="D17" s="13">
        <v>89714</v>
      </c>
      <c r="E17" s="13">
        <v>40485</v>
      </c>
      <c r="F17" s="13">
        <v>49270</v>
      </c>
      <c r="G17" s="13">
        <v>88741</v>
      </c>
      <c r="H17" s="13">
        <v>133547</v>
      </c>
      <c r="I17" s="13">
        <v>44602</v>
      </c>
      <c r="J17" s="11">
        <f t="shared" si="2"/>
        <v>573647</v>
      </c>
      <c r="K17" s="56"/>
    </row>
    <row r="18" spans="1:11" ht="17.25" customHeight="1">
      <c r="A18" s="12" t="s">
        <v>26</v>
      </c>
      <c r="B18" s="13">
        <v>49538</v>
      </c>
      <c r="C18" s="13">
        <v>47293</v>
      </c>
      <c r="D18" s="13">
        <v>61824</v>
      </c>
      <c r="E18" s="13">
        <v>26903</v>
      </c>
      <c r="F18" s="13">
        <v>35453</v>
      </c>
      <c r="G18" s="13">
        <v>71611</v>
      </c>
      <c r="H18" s="13">
        <v>129903</v>
      </c>
      <c r="I18" s="13">
        <v>36050</v>
      </c>
      <c r="J18" s="11">
        <f t="shared" si="2"/>
        <v>458575</v>
      </c>
      <c r="K18" s="56"/>
    </row>
    <row r="19" spans="1:11" ht="17.25" customHeight="1">
      <c r="A19" s="12" t="s">
        <v>27</v>
      </c>
      <c r="B19" s="13">
        <v>14896</v>
      </c>
      <c r="C19" s="13">
        <v>16407</v>
      </c>
      <c r="D19" s="13">
        <v>18953</v>
      </c>
      <c r="E19" s="13">
        <v>8997</v>
      </c>
      <c r="F19" s="13">
        <v>9534</v>
      </c>
      <c r="G19" s="13">
        <v>20154</v>
      </c>
      <c r="H19" s="13">
        <v>28241</v>
      </c>
      <c r="I19" s="13">
        <v>9458</v>
      </c>
      <c r="J19" s="11">
        <f t="shared" si="2"/>
        <v>126640</v>
      </c>
    </row>
    <row r="20" spans="1:11" ht="17.25" customHeight="1">
      <c r="A20" s="16" t="s">
        <v>28</v>
      </c>
      <c r="B20" s="13">
        <v>26293</v>
      </c>
      <c r="C20" s="13">
        <v>37663</v>
      </c>
      <c r="D20" s="13">
        <v>49848</v>
      </c>
      <c r="E20" s="13">
        <v>28184</v>
      </c>
      <c r="F20" s="13">
        <v>26083</v>
      </c>
      <c r="G20" s="13">
        <v>35576</v>
      </c>
      <c r="H20" s="13">
        <v>35285</v>
      </c>
      <c r="I20" s="13">
        <v>16744</v>
      </c>
      <c r="J20" s="11">
        <f t="shared" si="2"/>
        <v>255676</v>
      </c>
    </row>
    <row r="21" spans="1:11" ht="17.25" customHeight="1">
      <c r="A21" s="12" t="s">
        <v>29</v>
      </c>
      <c r="B21" s="13">
        <v>16828</v>
      </c>
      <c r="C21" s="13">
        <v>24104</v>
      </c>
      <c r="D21" s="13">
        <v>31903</v>
      </c>
      <c r="E21" s="13">
        <v>18038</v>
      </c>
      <c r="F21" s="13">
        <v>16693</v>
      </c>
      <c r="G21" s="13">
        <v>22769</v>
      </c>
      <c r="H21" s="13">
        <v>22582</v>
      </c>
      <c r="I21" s="13">
        <v>10716</v>
      </c>
      <c r="J21" s="11">
        <f t="shared" si="2"/>
        <v>163633</v>
      </c>
      <c r="K21" s="56"/>
    </row>
    <row r="22" spans="1:11" ht="17.25" customHeight="1">
      <c r="A22" s="12" t="s">
        <v>30</v>
      </c>
      <c r="B22" s="13">
        <v>9465</v>
      </c>
      <c r="C22" s="13">
        <v>13559</v>
      </c>
      <c r="D22" s="13">
        <v>17945</v>
      </c>
      <c r="E22" s="13">
        <v>10146</v>
      </c>
      <c r="F22" s="13">
        <v>9390</v>
      </c>
      <c r="G22" s="13">
        <v>12807</v>
      </c>
      <c r="H22" s="13">
        <v>12703</v>
      </c>
      <c r="I22" s="13">
        <v>6028</v>
      </c>
      <c r="J22" s="11">
        <f t="shared" si="2"/>
        <v>92043</v>
      </c>
      <c r="K22" s="56"/>
    </row>
    <row r="23" spans="1:11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2908</v>
      </c>
      <c r="J23" s="11">
        <f t="shared" si="2"/>
        <v>2908</v>
      </c>
    </row>
    <row r="24" spans="1:11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1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2.7216619999999998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1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1" ht="17.25" customHeight="1">
      <c r="A27" s="32" t="s">
        <v>38</v>
      </c>
      <c r="B27" s="33">
        <v>0</v>
      </c>
      <c r="C27" s="49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1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7.9862000000000002E-2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1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1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1" ht="17.25" customHeight="1">
      <c r="A31" s="2" t="s">
        <v>88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20429.830000000002</v>
      </c>
      <c r="J31" s="24">
        <f t="shared" ref="J31:J69" si="7">SUM(B31:I31)</f>
        <v>20429.830000000002</v>
      </c>
    </row>
    <row r="32" spans="1:11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7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7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7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7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7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7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7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845530.16</v>
      </c>
      <c r="C43" s="23">
        <f t="shared" ref="C43:I43" si="8">+C44+C52</f>
        <v>1205544.33</v>
      </c>
      <c r="D43" s="23">
        <f t="shared" si="8"/>
        <v>1473107.25</v>
      </c>
      <c r="E43" s="23">
        <f t="shared" si="8"/>
        <v>667029.6399999999</v>
      </c>
      <c r="F43" s="23">
        <f t="shared" si="8"/>
        <v>726990.19000000006</v>
      </c>
      <c r="G43" s="23">
        <f t="shared" si="8"/>
        <v>1184218.8299999998</v>
      </c>
      <c r="H43" s="23">
        <f t="shared" si="8"/>
        <v>1499179.58</v>
      </c>
      <c r="I43" s="23">
        <f t="shared" si="8"/>
        <v>695183.82000000007</v>
      </c>
      <c r="J43" s="23">
        <f t="shared" si="7"/>
        <v>8296783.8000000007</v>
      </c>
    </row>
    <row r="44" spans="1:10" ht="17.25" customHeight="1">
      <c r="A44" s="16" t="s">
        <v>51</v>
      </c>
      <c r="B44" s="24">
        <f>SUM(B45:B51)</f>
        <v>830631.63</v>
      </c>
      <c r="C44" s="24">
        <f t="shared" ref="C44:J44" si="9">SUM(C45:C51)</f>
        <v>1185307.02</v>
      </c>
      <c r="D44" s="24">
        <f t="shared" si="9"/>
        <v>1452767.42</v>
      </c>
      <c r="E44" s="24">
        <f t="shared" si="9"/>
        <v>655414.30999999994</v>
      </c>
      <c r="F44" s="24">
        <f t="shared" si="9"/>
        <v>707715.3</v>
      </c>
      <c r="G44" s="24">
        <f t="shared" si="9"/>
        <v>1166267.92</v>
      </c>
      <c r="H44" s="24">
        <f t="shared" si="9"/>
        <v>1474049.51</v>
      </c>
      <c r="I44" s="24">
        <f t="shared" si="9"/>
        <v>681923.51</v>
      </c>
      <c r="J44" s="24">
        <f t="shared" si="9"/>
        <v>8154076.6199999992</v>
      </c>
    </row>
    <row r="45" spans="1:10" ht="17.25" customHeight="1">
      <c r="A45" s="37" t="s">
        <v>52</v>
      </c>
      <c r="B45" s="24">
        <f t="shared" ref="B45:I45" si="10">ROUND(B26*B7,2)</f>
        <v>830631.63</v>
      </c>
      <c r="C45" s="24">
        <f t="shared" si="10"/>
        <v>1182678.3</v>
      </c>
      <c r="D45" s="24">
        <f t="shared" si="10"/>
        <v>1452767.42</v>
      </c>
      <c r="E45" s="24">
        <f t="shared" si="10"/>
        <v>641335.84</v>
      </c>
      <c r="F45" s="24">
        <f t="shared" si="10"/>
        <v>707715.3</v>
      </c>
      <c r="G45" s="24">
        <f t="shared" si="10"/>
        <v>1166267.92</v>
      </c>
      <c r="H45" s="24">
        <f t="shared" si="10"/>
        <v>1474049.51</v>
      </c>
      <c r="I45" s="24">
        <f t="shared" si="10"/>
        <v>661493.68000000005</v>
      </c>
      <c r="J45" s="24">
        <f t="shared" si="7"/>
        <v>8116939.5999999996</v>
      </c>
    </row>
    <row r="46" spans="1:10" ht="17.25" customHeight="1">
      <c r="A46" s="37" t="s">
        <v>53</v>
      </c>
      <c r="B46" s="20">
        <v>0</v>
      </c>
      <c r="C46" s="24">
        <f>ROUND(C27*C7,2)</f>
        <v>2628.72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2628.72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19231.89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19231.89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-5153.42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-5153.42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20429.830000000002</v>
      </c>
      <c r="J49" s="24">
        <f>SUM(B49:I49)</f>
        <v>20429.830000000002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7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7"/>
        <v>0</v>
      </c>
    </row>
    <row r="52" spans="1:10" ht="17.25" customHeight="1">
      <c r="A52" s="16" t="s">
        <v>59</v>
      </c>
      <c r="B52" s="39">
        <v>14898.53</v>
      </c>
      <c r="C52" s="39">
        <v>20237.310000000001</v>
      </c>
      <c r="D52" s="39">
        <v>20339.830000000002</v>
      </c>
      <c r="E52" s="39">
        <v>11615.33</v>
      </c>
      <c r="F52" s="39">
        <v>19274.89</v>
      </c>
      <c r="G52" s="39">
        <v>17950.91</v>
      </c>
      <c r="H52" s="39">
        <v>25130.07</v>
      </c>
      <c r="I52" s="39">
        <v>13260.31</v>
      </c>
      <c r="J52" s="39">
        <f>SUM(B52:I52)</f>
        <v>142707.18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2"/>
      <c r="B54" s="53"/>
      <c r="C54" s="53"/>
      <c r="D54" s="53"/>
      <c r="E54" s="53"/>
      <c r="F54" s="53"/>
      <c r="G54" s="53"/>
      <c r="H54" s="53"/>
      <c r="I54" s="53"/>
      <c r="J54" s="53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1">+B57+B64+B88+B89</f>
        <v>-115047</v>
      </c>
      <c r="C56" s="38">
        <f t="shared" si="11"/>
        <v>-164911.91</v>
      </c>
      <c r="D56" s="38">
        <f t="shared" si="11"/>
        <v>-168055.94</v>
      </c>
      <c r="E56" s="38">
        <f t="shared" si="11"/>
        <v>-73858.5</v>
      </c>
      <c r="F56" s="38">
        <f t="shared" si="11"/>
        <v>-98554.3</v>
      </c>
      <c r="G56" s="38">
        <f t="shared" si="11"/>
        <v>-115785.33</v>
      </c>
      <c r="H56" s="38">
        <f t="shared" si="11"/>
        <v>-128465.61</v>
      </c>
      <c r="I56" s="38">
        <f t="shared" si="11"/>
        <v>-110142</v>
      </c>
      <c r="J56" s="38">
        <f t="shared" si="7"/>
        <v>-974820.59</v>
      </c>
    </row>
    <row r="57" spans="1:10" ht="18.75" customHeight="1">
      <c r="A57" s="16" t="s">
        <v>86</v>
      </c>
      <c r="B57" s="38">
        <f t="shared" ref="B57:I57" si="12">B58+B59+B60+B61+B62+B63</f>
        <v>-115047</v>
      </c>
      <c r="C57" s="38">
        <f t="shared" si="12"/>
        <v>-164709</v>
      </c>
      <c r="D57" s="38">
        <f t="shared" si="12"/>
        <v>-166929</v>
      </c>
      <c r="E57" s="38">
        <f t="shared" si="12"/>
        <v>-72009</v>
      </c>
      <c r="F57" s="38">
        <f t="shared" si="12"/>
        <v>-97071</v>
      </c>
      <c r="G57" s="38">
        <f t="shared" si="12"/>
        <v>-115392</v>
      </c>
      <c r="H57" s="38">
        <f t="shared" si="12"/>
        <v>-128442</v>
      </c>
      <c r="I57" s="38">
        <f t="shared" si="12"/>
        <v>-110142</v>
      </c>
      <c r="J57" s="38">
        <f t="shared" si="7"/>
        <v>-969741</v>
      </c>
    </row>
    <row r="58" spans="1:10" ht="18.75" customHeight="1">
      <c r="A58" s="12" t="s">
        <v>87</v>
      </c>
      <c r="B58" s="38">
        <f>-ROUND(B9*$D$3,2)</f>
        <v>-115047</v>
      </c>
      <c r="C58" s="38">
        <f t="shared" ref="C58:I58" si="13">-ROUND(C9*$D$3,2)</f>
        <v>-164709</v>
      </c>
      <c r="D58" s="38">
        <f t="shared" si="13"/>
        <v>-166929</v>
      </c>
      <c r="E58" s="38">
        <f t="shared" si="13"/>
        <v>-72009</v>
      </c>
      <c r="F58" s="38">
        <f t="shared" si="13"/>
        <v>-97071</v>
      </c>
      <c r="G58" s="38">
        <f t="shared" si="13"/>
        <v>-115392</v>
      </c>
      <c r="H58" s="38">
        <f t="shared" si="13"/>
        <v>-128442</v>
      </c>
      <c r="I58" s="38">
        <f t="shared" si="13"/>
        <v>-110142</v>
      </c>
      <c r="J58" s="38">
        <f t="shared" si="7"/>
        <v>-969741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1:10" ht="18.75" customHeight="1">
      <c r="A61" s="12" t="s">
        <v>63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1:10" ht="18.75" customHeight="1">
      <c r="A62" s="12" t="s">
        <v>64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1:10" ht="18.75" customHeight="1">
      <c r="A63" s="12" t="s">
        <v>65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</row>
    <row r="64" spans="1:10" ht="18.75" customHeight="1">
      <c r="A64" s="12" t="s">
        <v>91</v>
      </c>
      <c r="B64" s="20">
        <v>0</v>
      </c>
      <c r="C64" s="50">
        <f t="shared" ref="B64:I64" si="14">SUM(C65:C86)</f>
        <v>-202.91</v>
      </c>
      <c r="D64" s="20">
        <f t="shared" si="14"/>
        <v>-1126.9399999999998</v>
      </c>
      <c r="E64" s="20">
        <f t="shared" si="14"/>
        <v>-1849.5</v>
      </c>
      <c r="F64" s="20">
        <f t="shared" si="14"/>
        <v>-1483.3</v>
      </c>
      <c r="G64" s="20">
        <f t="shared" si="14"/>
        <v>-393.33</v>
      </c>
      <c r="H64" s="20">
        <f t="shared" si="14"/>
        <v>-23.61</v>
      </c>
      <c r="I64" s="20">
        <f t="shared" si="14"/>
        <v>0</v>
      </c>
      <c r="J64" s="38">
        <f t="shared" si="7"/>
        <v>-5079.5899999999992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7"/>
        <v>-3346.16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1:10" ht="18.75" customHeight="1">
      <c r="A69" s="37" t="s">
        <v>70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89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1" ht="18.75" customHeight="1">
      <c r="A81" s="12" t="s">
        <v>92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1" ht="18.75" customHeight="1">
      <c r="A82" s="12" t="s">
        <v>93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1" ht="18.75" customHeight="1">
      <c r="A83" s="12" t="s">
        <v>100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1" ht="18.75" customHeight="1">
      <c r="A84" s="12" t="s">
        <v>101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1" ht="18.75" customHeight="1">
      <c r="A85" s="12" t="s">
        <v>102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1" ht="18.75" customHeight="1">
      <c r="A86" s="12" t="s">
        <v>116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1" ht="18.75" customHeight="1">
      <c r="A87" s="12" t="s">
        <v>117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51"/>
    </row>
    <row r="88" spans="1:11" ht="18.75" customHeight="1">
      <c r="A88" s="16" t="s">
        <v>115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1:11" ht="18.75" customHeight="1">
      <c r="A89" s="16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1:11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f>SUM(B90:I90)</f>
        <v>0</v>
      </c>
    </row>
    <row r="91" spans="1:11" ht="18.75" customHeight="1">
      <c r="A91" s="16" t="s">
        <v>95</v>
      </c>
      <c r="B91" s="25">
        <f t="shared" ref="B91:I91" si="15">+B92+B93</f>
        <v>730483.16</v>
      </c>
      <c r="C91" s="25">
        <f t="shared" si="15"/>
        <v>1040632.42</v>
      </c>
      <c r="D91" s="25">
        <f t="shared" si="15"/>
        <v>1305051.31</v>
      </c>
      <c r="E91" s="25">
        <f t="shared" si="15"/>
        <v>593171.1399999999</v>
      </c>
      <c r="F91" s="25">
        <f t="shared" si="15"/>
        <v>628435.89</v>
      </c>
      <c r="G91" s="25">
        <f t="shared" si="15"/>
        <v>1068433.4999999998</v>
      </c>
      <c r="H91" s="25">
        <f t="shared" si="15"/>
        <v>1370713.97</v>
      </c>
      <c r="I91" s="25">
        <f t="shared" si="15"/>
        <v>585041.82000000007</v>
      </c>
      <c r="J91" s="51">
        <f>SUM(B91:I91)</f>
        <v>7321963.21</v>
      </c>
      <c r="K91" s="58"/>
    </row>
    <row r="92" spans="1:11" ht="18.75" customHeight="1">
      <c r="A92" s="16" t="s">
        <v>94</v>
      </c>
      <c r="B92" s="25">
        <f t="shared" ref="B92:I92" si="16">+B44+B57+B64+B88</f>
        <v>715584.63</v>
      </c>
      <c r="C92" s="25">
        <f t="shared" si="16"/>
        <v>1020395.11</v>
      </c>
      <c r="D92" s="25">
        <f t="shared" si="16"/>
        <v>1284711.48</v>
      </c>
      <c r="E92" s="25">
        <f t="shared" si="16"/>
        <v>581555.80999999994</v>
      </c>
      <c r="F92" s="25">
        <f t="shared" si="16"/>
        <v>609161</v>
      </c>
      <c r="G92" s="25">
        <f t="shared" si="16"/>
        <v>1050482.5899999999</v>
      </c>
      <c r="H92" s="25">
        <f t="shared" si="16"/>
        <v>1345583.9</v>
      </c>
      <c r="I92" s="25">
        <f t="shared" si="16"/>
        <v>571781.51</v>
      </c>
      <c r="J92" s="51">
        <f>SUM(B92:I92)</f>
        <v>7179256.0299999993</v>
      </c>
      <c r="K92" s="58"/>
    </row>
    <row r="93" spans="1:11" ht="18.75" customHeight="1">
      <c r="A93" s="16" t="s">
        <v>98</v>
      </c>
      <c r="B93" s="25">
        <f t="shared" ref="B93:I93" si="17">IF(+B52+B89+B94&lt;0,0,(B52+B89+B94))</f>
        <v>14898.53</v>
      </c>
      <c r="C93" s="25">
        <f t="shared" si="17"/>
        <v>20237.310000000001</v>
      </c>
      <c r="D93" s="25">
        <f t="shared" si="17"/>
        <v>20339.830000000002</v>
      </c>
      <c r="E93" s="20">
        <f t="shared" si="17"/>
        <v>11615.33</v>
      </c>
      <c r="F93" s="25">
        <f t="shared" si="17"/>
        <v>19274.89</v>
      </c>
      <c r="G93" s="20">
        <f t="shared" si="17"/>
        <v>17950.91</v>
      </c>
      <c r="H93" s="25">
        <f t="shared" si="17"/>
        <v>25130.07</v>
      </c>
      <c r="I93" s="20">
        <f t="shared" si="17"/>
        <v>13260.31</v>
      </c>
      <c r="J93" s="51">
        <f>SUM(B93:I93)</f>
        <v>142707.18</v>
      </c>
      <c r="K93" s="58"/>
    </row>
    <row r="94" spans="1:11" ht="18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1">
        <f>SUM(B94:I94)</f>
        <v>0</v>
      </c>
    </row>
    <row r="95" spans="1:11" ht="18.75" customHeight="1">
      <c r="A95" s="16" t="s">
        <v>97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1:11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/>
    </row>
    <row r="97" spans="1:10" ht="18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</row>
    <row r="98" spans="1:10" ht="18.75" customHeight="1">
      <c r="A98" s="8"/>
      <c r="B98" s="48">
        <v>0</v>
      </c>
      <c r="C98" s="48">
        <v>0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/>
    </row>
    <row r="99" spans="1:10" ht="18.75" customHeight="1">
      <c r="A99" s="26" t="s">
        <v>81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44">
        <f>SUM(J100:J118)</f>
        <v>7321963.2000000002</v>
      </c>
    </row>
    <row r="100" spans="1:10" ht="18.75" customHeight="1">
      <c r="A100" s="27" t="s">
        <v>82</v>
      </c>
      <c r="B100" s="28">
        <v>92687.88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4">
        <f t="shared" ref="J100:J118" si="18">SUM(B100:I100)</f>
        <v>92687.88</v>
      </c>
    </row>
    <row r="101" spans="1:10" ht="18.75" customHeight="1">
      <c r="A101" s="27" t="s">
        <v>83</v>
      </c>
      <c r="B101" s="28">
        <v>637795.28</v>
      </c>
      <c r="C101" s="43">
        <v>0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4">
        <f t="shared" si="18"/>
        <v>637795.28</v>
      </c>
    </row>
    <row r="102" spans="1:10" ht="18.75" customHeight="1">
      <c r="A102" s="27" t="s">
        <v>84</v>
      </c>
      <c r="B102" s="43">
        <v>0</v>
      </c>
      <c r="C102" s="28">
        <f>+C91</f>
        <v>1040632.42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4">
        <f t="shared" si="18"/>
        <v>1040632.42</v>
      </c>
    </row>
    <row r="103" spans="1:10" ht="18.75" customHeight="1">
      <c r="A103" s="27" t="s">
        <v>85</v>
      </c>
      <c r="B103" s="43">
        <v>0</v>
      </c>
      <c r="C103" s="43">
        <v>0</v>
      </c>
      <c r="D103" s="28">
        <f>+D91</f>
        <v>1305051.31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4">
        <f t="shared" si="18"/>
        <v>1305051.31</v>
      </c>
    </row>
    <row r="104" spans="1:10" ht="18.75" customHeight="1">
      <c r="A104" s="27" t="s">
        <v>118</v>
      </c>
      <c r="B104" s="43">
        <v>0</v>
      </c>
      <c r="C104" s="43">
        <v>0</v>
      </c>
      <c r="D104" s="43">
        <v>0</v>
      </c>
      <c r="E104" s="28">
        <v>266585.18</v>
      </c>
      <c r="F104" s="43">
        <v>0</v>
      </c>
      <c r="G104" s="43">
        <v>0</v>
      </c>
      <c r="H104" s="43">
        <v>0</v>
      </c>
      <c r="I104" s="43">
        <v>0</v>
      </c>
      <c r="J104" s="44">
        <f t="shared" si="18"/>
        <v>266585.18</v>
      </c>
    </row>
    <row r="105" spans="1:10" ht="18.75" customHeight="1">
      <c r="A105" s="27" t="s">
        <v>119</v>
      </c>
      <c r="B105" s="43">
        <v>0</v>
      </c>
      <c r="C105" s="43">
        <v>0</v>
      </c>
      <c r="D105" s="43">
        <v>0</v>
      </c>
      <c r="E105" s="28">
        <v>326585.96000000002</v>
      </c>
      <c r="F105" s="43">
        <v>0</v>
      </c>
      <c r="G105" s="43">
        <v>0</v>
      </c>
      <c r="H105" s="43">
        <v>0</v>
      </c>
      <c r="I105" s="43">
        <v>0</v>
      </c>
      <c r="J105" s="44">
        <f t="shared" si="18"/>
        <v>326585.96000000002</v>
      </c>
    </row>
    <row r="106" spans="1:10" ht="18.75" customHeight="1">
      <c r="A106" s="27" t="s">
        <v>120</v>
      </c>
      <c r="B106" s="43">
        <v>0</v>
      </c>
      <c r="C106" s="43">
        <v>0</v>
      </c>
      <c r="D106" s="43">
        <v>0</v>
      </c>
      <c r="E106" s="28">
        <v>0</v>
      </c>
      <c r="F106" s="43">
        <v>0</v>
      </c>
      <c r="G106" s="43">
        <v>0</v>
      </c>
      <c r="H106" s="43">
        <v>0</v>
      </c>
      <c r="I106" s="43">
        <v>0</v>
      </c>
      <c r="J106" s="44">
        <f t="shared" si="18"/>
        <v>0</v>
      </c>
    </row>
    <row r="107" spans="1:10" ht="18.75" customHeight="1">
      <c r="A107" s="27" t="s">
        <v>103</v>
      </c>
      <c r="B107" s="43">
        <v>0</v>
      </c>
      <c r="C107" s="43">
        <v>0</v>
      </c>
      <c r="D107" s="43">
        <v>0</v>
      </c>
      <c r="E107" s="43">
        <v>0</v>
      </c>
      <c r="F107" s="28">
        <f>+F91</f>
        <v>628435.89</v>
      </c>
      <c r="G107" s="43">
        <v>0</v>
      </c>
      <c r="H107" s="43">
        <v>0</v>
      </c>
      <c r="I107" s="43">
        <v>0</v>
      </c>
      <c r="J107" s="44">
        <f t="shared" si="18"/>
        <v>628435.89</v>
      </c>
    </row>
    <row r="108" spans="1:10" ht="18.75" customHeight="1">
      <c r="A108" s="27" t="s">
        <v>104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28">
        <v>128695.03999999999</v>
      </c>
      <c r="H108" s="43">
        <v>0</v>
      </c>
      <c r="I108" s="43">
        <v>0</v>
      </c>
      <c r="J108" s="44">
        <f t="shared" si="18"/>
        <v>128695.03999999999</v>
      </c>
    </row>
    <row r="109" spans="1:10" ht="18.75" customHeight="1">
      <c r="A109" s="27" t="s">
        <v>105</v>
      </c>
      <c r="B109" s="43">
        <v>0</v>
      </c>
      <c r="C109" s="43">
        <v>0</v>
      </c>
      <c r="D109" s="43">
        <v>0</v>
      </c>
      <c r="E109" s="43">
        <v>0</v>
      </c>
      <c r="F109" s="43">
        <v>0</v>
      </c>
      <c r="G109" s="28">
        <v>179193.31</v>
      </c>
      <c r="H109" s="43">
        <v>0</v>
      </c>
      <c r="I109" s="43">
        <v>0</v>
      </c>
      <c r="J109" s="44">
        <f t="shared" si="18"/>
        <v>179193.31</v>
      </c>
    </row>
    <row r="110" spans="1:10" ht="18.75" customHeight="1">
      <c r="A110" s="27" t="s">
        <v>106</v>
      </c>
      <c r="B110" s="43">
        <v>0</v>
      </c>
      <c r="C110" s="43">
        <v>0</v>
      </c>
      <c r="D110" s="43">
        <v>0</v>
      </c>
      <c r="E110" s="43">
        <v>0</v>
      </c>
      <c r="F110" s="43">
        <v>0</v>
      </c>
      <c r="G110" s="28">
        <v>270596.44</v>
      </c>
      <c r="H110" s="43">
        <v>0</v>
      </c>
      <c r="I110" s="43">
        <v>0</v>
      </c>
      <c r="J110" s="44">
        <f t="shared" si="18"/>
        <v>270596.44</v>
      </c>
    </row>
    <row r="111" spans="1:10" ht="18.75" customHeight="1">
      <c r="A111" s="27" t="s">
        <v>107</v>
      </c>
      <c r="B111" s="43">
        <v>0</v>
      </c>
      <c r="C111" s="43">
        <v>0</v>
      </c>
      <c r="D111" s="43">
        <v>0</v>
      </c>
      <c r="E111" s="43">
        <v>0</v>
      </c>
      <c r="F111" s="43">
        <v>0</v>
      </c>
      <c r="G111" s="28">
        <v>489948.7</v>
      </c>
      <c r="H111" s="43">
        <v>0</v>
      </c>
      <c r="I111" s="43">
        <v>0</v>
      </c>
      <c r="J111" s="44">
        <f t="shared" si="18"/>
        <v>489948.7</v>
      </c>
    </row>
    <row r="112" spans="1:10" ht="18.75" customHeight="1">
      <c r="A112" s="27" t="s">
        <v>108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28">
        <v>421872.33</v>
      </c>
      <c r="I112" s="43">
        <v>0</v>
      </c>
      <c r="J112" s="44">
        <f t="shared" si="18"/>
        <v>421872.33</v>
      </c>
    </row>
    <row r="113" spans="1:10" ht="18.75" customHeight="1">
      <c r="A113" s="27" t="s">
        <v>109</v>
      </c>
      <c r="B113" s="43">
        <v>0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28">
        <v>34745.370000000003</v>
      </c>
      <c r="I113" s="43">
        <v>0</v>
      </c>
      <c r="J113" s="44">
        <f t="shared" si="18"/>
        <v>34745.370000000003</v>
      </c>
    </row>
    <row r="114" spans="1:10" ht="18.75" customHeight="1">
      <c r="A114" s="27" t="s">
        <v>110</v>
      </c>
      <c r="B114" s="43">
        <v>0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28">
        <v>225344.38</v>
      </c>
      <c r="I114" s="43">
        <v>0</v>
      </c>
      <c r="J114" s="44">
        <f t="shared" si="18"/>
        <v>225344.38</v>
      </c>
    </row>
    <row r="115" spans="1:10" ht="18.75" customHeight="1">
      <c r="A115" s="27" t="s">
        <v>111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28">
        <v>172442.29</v>
      </c>
      <c r="I115" s="43">
        <v>0</v>
      </c>
      <c r="J115" s="44">
        <f t="shared" si="18"/>
        <v>172442.29</v>
      </c>
    </row>
    <row r="116" spans="1:10" ht="18.75" customHeight="1">
      <c r="A116" s="27" t="s">
        <v>112</v>
      </c>
      <c r="B116" s="43">
        <v>0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  <c r="H116" s="28">
        <v>516309.6</v>
      </c>
      <c r="I116" s="43">
        <v>0</v>
      </c>
      <c r="J116" s="44">
        <f t="shared" si="18"/>
        <v>516309.6</v>
      </c>
    </row>
    <row r="117" spans="1:10" ht="18.75" customHeight="1">
      <c r="A117" s="27" t="s">
        <v>113</v>
      </c>
      <c r="B117" s="43">
        <v>0</v>
      </c>
      <c r="C117" s="43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28">
        <v>202163.98</v>
      </c>
      <c r="J117" s="44">
        <f t="shared" si="18"/>
        <v>202163.98</v>
      </c>
    </row>
    <row r="118" spans="1:10" ht="18.75" customHeight="1">
      <c r="A118" s="29" t="s">
        <v>114</v>
      </c>
      <c r="B118" s="45">
        <v>0</v>
      </c>
      <c r="C118" s="45">
        <v>0</v>
      </c>
      <c r="D118" s="45">
        <v>0</v>
      </c>
      <c r="E118" s="45">
        <v>0</v>
      </c>
      <c r="F118" s="45">
        <v>0</v>
      </c>
      <c r="G118" s="45">
        <v>0</v>
      </c>
      <c r="H118" s="45">
        <v>0</v>
      </c>
      <c r="I118" s="46">
        <v>382877.84</v>
      </c>
      <c r="J118" s="47">
        <f t="shared" si="18"/>
        <v>382877.84</v>
      </c>
    </row>
    <row r="119" spans="1:10" ht="18.75" customHeight="1">
      <c r="A119" s="42"/>
      <c r="B119" s="54"/>
      <c r="C119" s="54"/>
      <c r="D119" s="54"/>
      <c r="E119" s="54"/>
      <c r="F119" s="54"/>
      <c r="G119" s="54"/>
      <c r="H119" s="54"/>
      <c r="I119" s="54">
        <v>691794.09</v>
      </c>
      <c r="J119" s="55"/>
    </row>
    <row r="120" spans="1:10" ht="18.75" customHeight="1">
      <c r="A120" s="42"/>
    </row>
    <row r="121" spans="1:10" ht="18.75" customHeight="1">
      <c r="A121" s="42"/>
    </row>
    <row r="122" spans="1:10" ht="18.75" customHeight="1">
      <c r="A122" s="42"/>
    </row>
    <row r="123" spans="1:10" ht="18.75" customHeight="1">
      <c r="A123" s="41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2013-11-18T19:58:49Z</dcterms:modified>
</cp:coreProperties>
</file>