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CONCESSÃO'!$A$1:$J$118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88" i="8"/>
  <c r="J77"/>
  <c r="J71"/>
  <c r="J69"/>
  <c r="B9"/>
  <c r="C9"/>
  <c r="D9"/>
  <c r="E9"/>
  <c r="F9"/>
  <c r="G9"/>
  <c r="H9"/>
  <c r="I9"/>
  <c r="J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J21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I64"/>
  <c r="J65"/>
  <c r="J66"/>
  <c r="J67"/>
  <c r="J68"/>
  <c r="J90"/>
  <c r="B93"/>
  <c r="C93"/>
  <c r="D93"/>
  <c r="E93"/>
  <c r="F93"/>
  <c r="G93"/>
  <c r="H93"/>
  <c r="I93"/>
  <c r="J93"/>
  <c r="J94"/>
  <c r="J100"/>
  <c r="J101"/>
  <c r="J104"/>
  <c r="J105"/>
  <c r="J106"/>
  <c r="J108"/>
  <c r="J109"/>
  <c r="J110"/>
  <c r="J111"/>
  <c r="J112"/>
  <c r="J113"/>
  <c r="J114"/>
  <c r="J115"/>
  <c r="J116"/>
  <c r="J117"/>
  <c r="J118"/>
  <c r="J64" l="1"/>
  <c r="I56"/>
  <c r="G56"/>
  <c r="E56"/>
  <c r="C56"/>
  <c r="H8"/>
  <c r="H7" s="1"/>
  <c r="H45" s="1"/>
  <c r="H44" s="1"/>
  <c r="F8"/>
  <c r="F7" s="1"/>
  <c r="F45" s="1"/>
  <c r="F44" s="1"/>
  <c r="D8"/>
  <c r="D7" s="1"/>
  <c r="D45" s="1"/>
  <c r="D44" s="1"/>
  <c r="B8"/>
  <c r="H56"/>
  <c r="F56"/>
  <c r="D56"/>
  <c r="I8"/>
  <c r="I7" s="1"/>
  <c r="I45" s="1"/>
  <c r="I44" s="1"/>
  <c r="G8"/>
  <c r="G7" s="1"/>
  <c r="G45" s="1"/>
  <c r="G44" s="1"/>
  <c r="E8"/>
  <c r="E7" s="1"/>
  <c r="C8"/>
  <c r="C7" s="1"/>
  <c r="H43"/>
  <c r="H92"/>
  <c r="H91" s="1"/>
  <c r="F43"/>
  <c r="F92"/>
  <c r="F91" s="1"/>
  <c r="F107" s="1"/>
  <c r="J107" s="1"/>
  <c r="D43"/>
  <c r="D92"/>
  <c r="D91" s="1"/>
  <c r="D103" s="1"/>
  <c r="J103" s="1"/>
  <c r="J8"/>
  <c r="J7" s="1"/>
  <c r="B7"/>
  <c r="B45" s="1"/>
  <c r="J57"/>
  <c r="B56"/>
  <c r="I43"/>
  <c r="I92"/>
  <c r="I91" s="1"/>
  <c r="G43"/>
  <c r="G92"/>
  <c r="G91" s="1"/>
  <c r="E48"/>
  <c r="J48" s="1"/>
  <c r="E45"/>
  <c r="E44" s="1"/>
  <c r="C45"/>
  <c r="C46"/>
  <c r="J46" s="1"/>
  <c r="J56" l="1"/>
  <c r="C44"/>
  <c r="C43" s="1"/>
  <c r="C92"/>
  <c r="C91" s="1"/>
  <c r="C102" s="1"/>
  <c r="J102" s="1"/>
  <c r="J99" s="1"/>
  <c r="E43"/>
  <c r="E92"/>
  <c r="E91" s="1"/>
  <c r="J45"/>
  <c r="J44" s="1"/>
  <c r="B44"/>
  <c r="B43" l="1"/>
  <c r="J43" s="1"/>
  <c r="B92"/>
  <c r="J92" l="1"/>
  <c r="B91"/>
  <c r="J91" s="1"/>
</calcChain>
</file>

<file path=xl/sharedStrings.xml><?xml version="1.0" encoding="utf-8"?>
<sst xmlns="http://schemas.openxmlformats.org/spreadsheetml/2006/main" count="125" uniqueCount="125">
  <si>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</si>
  <si>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</si>
  <si>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</si>
  <si>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</si>
  <si>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</si>
  <si>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</si>
  <si>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</si>
  <si>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</si>
  <si>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</si>
  <si>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</si>
  <si>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</si>
  <si>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</si>
  <si>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</si>
  <si>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</si>
  <si>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</si>
  <si>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</si>
  <si>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</si>
  <si>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</si>
  <si>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</si>
  <si>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</si>
  <si>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</si>
  <si>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</si>
  <si>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</si>
  <si>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</si>
  <si>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</si>
  <si>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</si>
  <si>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</si>
  <si>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</si>
  <si>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</si>
  <si>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</si>
  <si>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</si>
  <si>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</si>
  <si>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</si>
  <si>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</si>
  <si>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</si>
  <si>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</si>
  <si>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</si>
  <si>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</si>
  <si>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</si>
  <si>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</si>
  <si>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</si>
  <si>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</si>
  <si>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</si>
  <si>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</si>
  <si>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</si>
  <si>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</si>
  <si>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</si>
  <si>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</si>
  <si>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</si>
  <si>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</si>
  <si>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</si>
  <si>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</si>
  <si>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</si>
  <si>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</si>
  <si>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</si>
  <si>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</si>
  <si>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</si>
  <si>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</si>
  <si>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</si>
  <si>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</si>
  <si>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</si>
  <si>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</si>
  <si>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</si>
  <si>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</si>
  <si>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</si>
  <si>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</si>
  <si>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</si>
  <si>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</si>
  <si>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</si>
  <si>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</si>
  <si>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</si>
  <si>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</si>
  <si>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</si>
  <si>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</si>
  <si>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</si>
  <si>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</si>
  <si>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</si>
  <si>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</si>
  <si>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</si>
  <si>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</si>
  <si>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</si>
  <si>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</si>
  <si>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</si>
  <si>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</si>
  <si>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</si>
  <si>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</si>
  <si>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</si>
  <si>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</si>
  <si>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</si>
  <si>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</si>
  <si>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</si>
  <si>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</si>
  <si>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</si>
  <si>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</si>
  <si>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</si>
  <si>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</si>
  <si>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</si>
  <si>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</si>
  <si>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</si>
  <si>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</si>
  <si>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</si>
  <si>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</si>
  <si>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</si>
  <si>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8.8. Via Sul Transportes Urbanos Ltda.</t>
  </si>
  <si>
    <t>8.9. VIP - Transportes Urbanos Ltda.</t>
  </si>
  <si>
    <t>8.10. Tupi Transportes Urbanos Piratininga Ltda.</t>
  </si>
  <si>
    <t>8.11. Mobibrasil Transp Urbano Ltda.</t>
  </si>
  <si>
    <t>8.12. Viação Cidade Dutra Ltda.</t>
  </si>
  <si>
    <t>8.13. VIP - Transportes Urbanos Ltda.</t>
  </si>
  <si>
    <t>8.14. Viação Campo Belo Ltda.</t>
  </si>
  <si>
    <t>8.15. Transkuba Transportes Gerais Ltda.</t>
  </si>
  <si>
    <t>8.16. Viação Gatusa Transportes Urb. Ltda.</t>
  </si>
  <si>
    <t>8.17. Consórcio Sete</t>
  </si>
  <si>
    <t>8.18. Viação Gato Preto Ltda.</t>
  </si>
  <si>
    <t>8.19. Transpass Transp. de Pass. Ltda</t>
  </si>
  <si>
    <t>6.2.22. Descumprimento de entrega Balancete Semestral</t>
  </si>
  <si>
    <t xml:space="preserve">6.2.23. Pacto Ministério do Trabalho e Emprego </t>
  </si>
  <si>
    <t>8.5. Área 4</t>
  </si>
  <si>
    <t>8.6. Área 4</t>
  </si>
  <si>
    <t>8.7. Área 4</t>
  </si>
  <si>
    <t>OPERAÇÃO 08/11/13 - VENCIMENTO 18/11/13</t>
  </si>
  <si>
    <t>Notas:</t>
  </si>
  <si>
    <t xml:space="preserve">    (1) - Ajuste dos valores da energia para tração (trólebus) do mês de agosto (área 4).</t>
  </si>
  <si>
    <t>6.3. Revisão de Remuneração pelo Transporte Coletivo  (1)</t>
  </si>
  <si>
    <t xml:space="preserve">         - Pagamento de combustível não fóssil de outubro. (área 1).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</si>
</sst>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vertical="center"/>
    </xf>
    <xf numFmtId="0" fontId="6" fillId="0" borderId="0" xfId="0" applyFont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1" width="14.75" style="1" bestFit="1" customWidth="1"/>
    <col min="12" max="12" width="10.125" style="1" bestFit="1" customWidth="1"/>
    <col min="13" max="16384" width="9" style="1"/>
  </cols>
  <sheetData>
    <row r="1" spans="1:12" ht="21">
      <c r="A1" s="60" t="s">
        <v>90</v>
      </c>
      <c r="B1" s="60"/>
      <c r="C1" s="60"/>
      <c r="D1" s="60"/>
      <c r="E1" s="60"/>
      <c r="F1" s="60"/>
      <c r="G1" s="60"/>
      <c r="H1" s="60"/>
      <c r="I1" s="60"/>
      <c r="J1" s="60"/>
    </row>
    <row r="2" spans="1:12" ht="21">
      <c r="A2" s="61" t="s">
        <v>120</v>
      </c>
      <c r="B2" s="61"/>
      <c r="C2" s="61"/>
      <c r="D2" s="61"/>
      <c r="E2" s="61"/>
      <c r="F2" s="61"/>
      <c r="G2" s="61"/>
      <c r="H2" s="61"/>
      <c r="I2" s="61"/>
      <c r="J2" s="61"/>
    </row>
    <row r="3" spans="1:12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2" ht="15.75">
      <c r="A4" s="62" t="s">
        <v>16</v>
      </c>
      <c r="B4" s="63" t="s">
        <v>31</v>
      </c>
      <c r="C4" s="64"/>
      <c r="D4" s="64"/>
      <c r="E4" s="64"/>
      <c r="F4" s="64"/>
      <c r="G4" s="64"/>
      <c r="H4" s="64"/>
      <c r="I4" s="65"/>
      <c r="J4" s="66" t="s">
        <v>17</v>
      </c>
    </row>
    <row r="5" spans="1:12" ht="38.25">
      <c r="A5" s="62"/>
      <c r="B5" s="30" t="s">
        <v>8</v>
      </c>
      <c r="C5" s="30" t="s">
        <v>9</v>
      </c>
      <c r="D5" s="30" t="s">
        <v>10</v>
      </c>
      <c r="E5" s="67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62"/>
    </row>
    <row r="6" spans="1:12" ht="18.75" customHeight="1">
      <c r="A6" s="62"/>
      <c r="B6" s="3" t="s">
        <v>0</v>
      </c>
      <c r="C6" s="3" t="s">
        <v>1</v>
      </c>
      <c r="D6" s="3" t="s">
        <v>2</v>
      </c>
      <c r="E6" s="66"/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2" ht="17.25" customHeight="1">
      <c r="A7" s="8" t="s">
        <v>32</v>
      </c>
      <c r="B7" s="9">
        <f t="shared" ref="B7:J7" si="0">+B8+B16+B20+B23</f>
        <v>627968</v>
      </c>
      <c r="C7" s="9">
        <f t="shared" si="0"/>
        <v>789058</v>
      </c>
      <c r="D7" s="9">
        <f t="shared" si="0"/>
        <v>837973</v>
      </c>
      <c r="E7" s="9">
        <f t="shared" si="0"/>
        <v>421058</v>
      </c>
      <c r="F7" s="9">
        <f t="shared" si="0"/>
        <v>566572</v>
      </c>
      <c r="G7" s="9">
        <f t="shared" si="0"/>
        <v>816980</v>
      </c>
      <c r="H7" s="9">
        <f t="shared" si="0"/>
        <v>1254932</v>
      </c>
      <c r="I7" s="9">
        <f t="shared" si="0"/>
        <v>587664</v>
      </c>
      <c r="J7" s="9">
        <f t="shared" si="0"/>
        <v>5902205</v>
      </c>
      <c r="K7" s="56"/>
    </row>
    <row r="8" spans="1:12" ht="17.25" customHeight="1">
      <c r="A8" s="10" t="s">
        <v>33</v>
      </c>
      <c r="B8" s="11">
        <f>B9+B12</f>
        <v>372583</v>
      </c>
      <c r="C8" s="11">
        <f t="shared" ref="C8:I8" si="1">C9+C12</f>
        <v>481859</v>
      </c>
      <c r="D8" s="11">
        <f t="shared" si="1"/>
        <v>477856</v>
      </c>
      <c r="E8" s="11">
        <f t="shared" si="1"/>
        <v>232883</v>
      </c>
      <c r="F8" s="11">
        <f t="shared" si="1"/>
        <v>334823</v>
      </c>
      <c r="G8" s="11">
        <f t="shared" si="1"/>
        <v>457164</v>
      </c>
      <c r="H8" s="11">
        <f t="shared" si="1"/>
        <v>681044</v>
      </c>
      <c r="I8" s="11">
        <f t="shared" si="1"/>
        <v>361020</v>
      </c>
      <c r="J8" s="11">
        <f t="shared" ref="J8:J23" si="2">SUM(B8:I8)</f>
        <v>3399232</v>
      </c>
    </row>
    <row r="9" spans="1:12" ht="17.25" customHeight="1">
      <c r="A9" s="15" t="s">
        <v>18</v>
      </c>
      <c r="B9" s="13">
        <f>+B10+B11</f>
        <v>50008</v>
      </c>
      <c r="C9" s="13">
        <f t="shared" ref="C9:I9" si="3">+C10+C11</f>
        <v>69061</v>
      </c>
      <c r="D9" s="13">
        <f t="shared" si="3"/>
        <v>64023</v>
      </c>
      <c r="E9" s="13">
        <f t="shared" si="3"/>
        <v>30884</v>
      </c>
      <c r="F9" s="13">
        <f t="shared" si="3"/>
        <v>44757</v>
      </c>
      <c r="G9" s="13">
        <f t="shared" si="3"/>
        <v>53863</v>
      </c>
      <c r="H9" s="13">
        <f t="shared" si="3"/>
        <v>63876</v>
      </c>
      <c r="I9" s="13">
        <f t="shared" si="3"/>
        <v>59231</v>
      </c>
      <c r="J9" s="11">
        <f t="shared" si="2"/>
        <v>435703</v>
      </c>
    </row>
    <row r="10" spans="1:12" ht="17.25" customHeight="1">
      <c r="A10" s="31" t="s">
        <v>19</v>
      </c>
      <c r="B10" s="13">
        <v>50008</v>
      </c>
      <c r="C10" s="13">
        <v>69061</v>
      </c>
      <c r="D10" s="13">
        <v>64023</v>
      </c>
      <c r="E10" s="13">
        <v>30884</v>
      </c>
      <c r="F10" s="13">
        <v>44757</v>
      </c>
      <c r="G10" s="13">
        <v>53863</v>
      </c>
      <c r="H10" s="13">
        <v>63876</v>
      </c>
      <c r="I10" s="13">
        <v>59231</v>
      </c>
      <c r="J10" s="11">
        <f>SUM(B10:I10)</f>
        <v>435703</v>
      </c>
    </row>
    <row r="11" spans="1:12" ht="17.25" customHeight="1">
      <c r="A11" s="31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2" ht="17.25" customHeight="1">
      <c r="A12" s="15" t="s">
        <v>34</v>
      </c>
      <c r="B12" s="17">
        <f t="shared" ref="B12:I12" si="4">SUM(B13:B15)</f>
        <v>322575</v>
      </c>
      <c r="C12" s="17">
        <f t="shared" si="4"/>
        <v>412798</v>
      </c>
      <c r="D12" s="17">
        <f t="shared" si="4"/>
        <v>413833</v>
      </c>
      <c r="E12" s="17">
        <f t="shared" si="4"/>
        <v>201999</v>
      </c>
      <c r="F12" s="17">
        <f t="shared" si="4"/>
        <v>290066</v>
      </c>
      <c r="G12" s="17">
        <f t="shared" si="4"/>
        <v>403301</v>
      </c>
      <c r="H12" s="17">
        <f t="shared" si="4"/>
        <v>617168</v>
      </c>
      <c r="I12" s="17">
        <f t="shared" si="4"/>
        <v>301789</v>
      </c>
      <c r="J12" s="11">
        <f t="shared" si="2"/>
        <v>2963529</v>
      </c>
    </row>
    <row r="13" spans="1:12" ht="17.25" customHeight="1">
      <c r="A13" s="14" t="s">
        <v>21</v>
      </c>
      <c r="B13" s="13">
        <v>127625</v>
      </c>
      <c r="C13" s="13">
        <v>178031</v>
      </c>
      <c r="D13" s="13">
        <v>185311</v>
      </c>
      <c r="E13" s="13">
        <v>91704</v>
      </c>
      <c r="F13" s="13">
        <v>126864</v>
      </c>
      <c r="G13" s="13">
        <v>174337</v>
      </c>
      <c r="H13" s="13">
        <v>260393</v>
      </c>
      <c r="I13" s="13">
        <v>120949</v>
      </c>
      <c r="J13" s="11">
        <f t="shared" si="2"/>
        <v>1265214</v>
      </c>
      <c r="K13" s="56"/>
      <c r="L13" s="57"/>
    </row>
    <row r="14" spans="1:12" ht="17.25" customHeight="1">
      <c r="A14" s="14" t="s">
        <v>22</v>
      </c>
      <c r="B14" s="13">
        <v>142332</v>
      </c>
      <c r="C14" s="13">
        <v>162289</v>
      </c>
      <c r="D14" s="13">
        <v>161778</v>
      </c>
      <c r="E14" s="13">
        <v>76564</v>
      </c>
      <c r="F14" s="13">
        <v>119196</v>
      </c>
      <c r="G14" s="13">
        <v>167398</v>
      </c>
      <c r="H14" s="13">
        <v>276584</v>
      </c>
      <c r="I14" s="13">
        <v>131523</v>
      </c>
      <c r="J14" s="11">
        <f t="shared" si="2"/>
        <v>1237664</v>
      </c>
      <c r="K14" s="56"/>
    </row>
    <row r="15" spans="1:12" ht="17.25" customHeight="1">
      <c r="A15" s="14" t="s">
        <v>23</v>
      </c>
      <c r="B15" s="13">
        <v>52618</v>
      </c>
      <c r="C15" s="13">
        <v>72478</v>
      </c>
      <c r="D15" s="13">
        <v>66744</v>
      </c>
      <c r="E15" s="13">
        <v>33731</v>
      </c>
      <c r="F15" s="13">
        <v>44006</v>
      </c>
      <c r="G15" s="13">
        <v>61566</v>
      </c>
      <c r="H15" s="13">
        <v>80191</v>
      </c>
      <c r="I15" s="13">
        <v>49317</v>
      </c>
      <c r="J15" s="11">
        <f t="shared" si="2"/>
        <v>460651</v>
      </c>
    </row>
    <row r="16" spans="1:12" ht="17.25" customHeight="1">
      <c r="A16" s="16" t="s">
        <v>24</v>
      </c>
      <c r="B16" s="11">
        <f>+B17+B18+B19</f>
        <v>212862</v>
      </c>
      <c r="C16" s="11">
        <f t="shared" ref="C16:I16" si="5">+C17+C18+C19</f>
        <v>241489</v>
      </c>
      <c r="D16" s="11">
        <f t="shared" si="5"/>
        <v>276715</v>
      </c>
      <c r="E16" s="11">
        <f t="shared" si="5"/>
        <v>138351</v>
      </c>
      <c r="F16" s="11">
        <f t="shared" si="5"/>
        <v>182356</v>
      </c>
      <c r="G16" s="11">
        <f t="shared" si="5"/>
        <v>297739</v>
      </c>
      <c r="H16" s="11">
        <f t="shared" si="5"/>
        <v>507408</v>
      </c>
      <c r="I16" s="11">
        <f t="shared" si="5"/>
        <v>184089</v>
      </c>
      <c r="J16" s="11">
        <f t="shared" si="2"/>
        <v>2041009</v>
      </c>
    </row>
    <row r="17" spans="1:11" ht="17.25" customHeight="1">
      <c r="A17" s="12" t="s">
        <v>25</v>
      </c>
      <c r="B17" s="13">
        <v>97046</v>
      </c>
      <c r="C17" s="13">
        <v>123360</v>
      </c>
      <c r="D17" s="13">
        <v>144204</v>
      </c>
      <c r="E17" s="13">
        <v>72260</v>
      </c>
      <c r="F17" s="13">
        <v>93150</v>
      </c>
      <c r="G17" s="13">
        <v>149034</v>
      </c>
      <c r="H17" s="13">
        <v>242056</v>
      </c>
      <c r="I17" s="13">
        <v>91570</v>
      </c>
      <c r="J17" s="11">
        <f t="shared" si="2"/>
        <v>1012680</v>
      </c>
      <c r="K17" s="56"/>
    </row>
    <row r="18" spans="1:11" ht="17.25" customHeight="1">
      <c r="A18" s="12" t="s">
        <v>26</v>
      </c>
      <c r="B18" s="13">
        <v>86390</v>
      </c>
      <c r="C18" s="13">
        <v>83823</v>
      </c>
      <c r="D18" s="13">
        <v>95627</v>
      </c>
      <c r="E18" s="13">
        <v>47009</v>
      </c>
      <c r="F18" s="13">
        <v>67250</v>
      </c>
      <c r="G18" s="13">
        <v>111524</v>
      </c>
      <c r="H18" s="13">
        <v>209082</v>
      </c>
      <c r="I18" s="13">
        <v>69257</v>
      </c>
      <c r="J18" s="11">
        <f t="shared" si="2"/>
        <v>769962</v>
      </c>
      <c r="K18" s="56"/>
    </row>
    <row r="19" spans="1:11" ht="17.25" customHeight="1">
      <c r="A19" s="12" t="s">
        <v>27</v>
      </c>
      <c r="B19" s="13">
        <v>29426</v>
      </c>
      <c r="C19" s="13">
        <v>34306</v>
      </c>
      <c r="D19" s="13">
        <v>36884</v>
      </c>
      <c r="E19" s="13">
        <v>19082</v>
      </c>
      <c r="F19" s="13">
        <v>21956</v>
      </c>
      <c r="G19" s="13">
        <v>37181</v>
      </c>
      <c r="H19" s="13">
        <v>56270</v>
      </c>
      <c r="I19" s="13">
        <v>23262</v>
      </c>
      <c r="J19" s="11">
        <f t="shared" si="2"/>
        <v>258367</v>
      </c>
    </row>
    <row r="20" spans="1:11" ht="17.25" customHeight="1">
      <c r="A20" s="16" t="s">
        <v>28</v>
      </c>
      <c r="B20" s="13">
        <v>42523</v>
      </c>
      <c r="C20" s="13">
        <v>65710</v>
      </c>
      <c r="D20" s="13">
        <v>83402</v>
      </c>
      <c r="E20" s="13">
        <v>49824</v>
      </c>
      <c r="F20" s="13">
        <v>49393</v>
      </c>
      <c r="G20" s="13">
        <v>62077</v>
      </c>
      <c r="H20" s="13">
        <v>66480</v>
      </c>
      <c r="I20" s="13">
        <v>34020</v>
      </c>
      <c r="J20" s="11">
        <f t="shared" si="2"/>
        <v>453429</v>
      </c>
    </row>
    <row r="21" spans="1:11" ht="17.25" customHeight="1">
      <c r="A21" s="12" t="s">
        <v>29</v>
      </c>
      <c r="B21" s="13">
        <v>27215</v>
      </c>
      <c r="C21" s="13">
        <v>42054</v>
      </c>
      <c r="D21" s="13">
        <v>53377</v>
      </c>
      <c r="E21" s="13">
        <v>31887</v>
      </c>
      <c r="F21" s="13">
        <v>31612</v>
      </c>
      <c r="G21" s="13">
        <v>39729</v>
      </c>
      <c r="H21" s="13">
        <v>42547</v>
      </c>
      <c r="I21" s="13">
        <v>21773</v>
      </c>
      <c r="J21" s="11">
        <f t="shared" si="2"/>
        <v>290194</v>
      </c>
      <c r="K21" s="56"/>
    </row>
    <row r="22" spans="1:11" ht="17.25" customHeight="1">
      <c r="A22" s="12" t="s">
        <v>30</v>
      </c>
      <c r="B22" s="13">
        <v>15308</v>
      </c>
      <c r="C22" s="13">
        <v>23656</v>
      </c>
      <c r="D22" s="13">
        <v>30025</v>
      </c>
      <c r="E22" s="13">
        <v>17937</v>
      </c>
      <c r="F22" s="13">
        <v>17781</v>
      </c>
      <c r="G22" s="13">
        <v>22348</v>
      </c>
      <c r="H22" s="13">
        <v>23933</v>
      </c>
      <c r="I22" s="13">
        <v>12247</v>
      </c>
      <c r="J22" s="11">
        <f t="shared" si="2"/>
        <v>163235</v>
      </c>
      <c r="K22" s="56"/>
    </row>
    <row r="23" spans="1:11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8535</v>
      </c>
      <c r="J23" s="11">
        <f t="shared" si="2"/>
        <v>8535</v>
      </c>
    </row>
    <row r="24" spans="1:11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1" ht="17.25" customHeight="1">
      <c r="A25" s="2" t="s">
        <v>36</v>
      </c>
      <c r="B25" s="34">
        <f>SUM(B26:B29)</f>
        <v>2.2709000000000001</v>
      </c>
      <c r="C25" s="34">
        <f t="shared" ref="C25:I25" si="6">SUM(C26:C29)</f>
        <v>2.5901443</v>
      </c>
      <c r="D25" s="34">
        <f t="shared" si="6"/>
        <v>2.7275</v>
      </c>
      <c r="E25" s="34">
        <f t="shared" si="6"/>
        <v>2.7216619999999998</v>
      </c>
      <c r="F25" s="34">
        <f t="shared" si="6"/>
        <v>2.3376999999999999</v>
      </c>
      <c r="G25" s="34">
        <f t="shared" si="6"/>
        <v>2.4076</v>
      </c>
      <c r="H25" s="34">
        <f t="shared" si="6"/>
        <v>2.0710999999999999</v>
      </c>
      <c r="I25" s="34">
        <f t="shared" si="6"/>
        <v>2.2637999999999998</v>
      </c>
      <c r="J25" s="21"/>
    </row>
    <row r="26" spans="1:11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1" ht="17.25" customHeight="1">
      <c r="A27" s="32" t="s">
        <v>38</v>
      </c>
      <c r="B27" s="33">
        <v>0</v>
      </c>
      <c r="C27" s="49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1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7.9862000000000002E-2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1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1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1" ht="17.25" customHeight="1">
      <c r="A31" s="2" t="s">
        <v>88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7691.43</v>
      </c>
      <c r="J31" s="24">
        <f t="shared" ref="J31:J71" si="7">SUM(B31:I31)</f>
        <v>7691.43</v>
      </c>
    </row>
    <row r="32" spans="1:11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7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7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7"/>
        <v>0</v>
      </c>
    </row>
    <row r="36" spans="1:10" ht="17.25" customHeight="1">
      <c r="A36" s="16" t="s">
        <v>44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7"/>
        <v>0</v>
      </c>
    </row>
    <row r="37" spans="1:10" ht="17.25" customHeight="1">
      <c r="A37" s="12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7"/>
        <v>0</v>
      </c>
    </row>
    <row r="38" spans="1:10" ht="17.25" customHeight="1">
      <c r="A38" s="12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7"/>
        <v>0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7"/>
        <v>0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7"/>
        <v>0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7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1440951.06</v>
      </c>
      <c r="C43" s="23">
        <f t="shared" ref="C43:I43" si="8">+C44+C52</f>
        <v>2064011.4000000001</v>
      </c>
      <c r="D43" s="23">
        <f t="shared" si="8"/>
        <v>2305911.19</v>
      </c>
      <c r="E43" s="23">
        <f t="shared" si="8"/>
        <v>1157592.8900000001</v>
      </c>
      <c r="F43" s="23">
        <f t="shared" si="8"/>
        <v>1343750.25</v>
      </c>
      <c r="G43" s="23">
        <f t="shared" si="8"/>
        <v>1984911.96</v>
      </c>
      <c r="H43" s="23">
        <f t="shared" si="8"/>
        <v>2624219.7399999998</v>
      </c>
      <c r="I43" s="23">
        <f t="shared" si="8"/>
        <v>1351305.5</v>
      </c>
      <c r="J43" s="23">
        <f t="shared" si="7"/>
        <v>14272653.99</v>
      </c>
    </row>
    <row r="44" spans="1:10" ht="17.25" customHeight="1">
      <c r="A44" s="16" t="s">
        <v>51</v>
      </c>
      <c r="B44" s="24">
        <f>SUM(B45:B51)</f>
        <v>1426052.53</v>
      </c>
      <c r="C44" s="24">
        <f t="shared" ref="C44:J44" si="9">SUM(C45:C51)</f>
        <v>2043774.09</v>
      </c>
      <c r="D44" s="24">
        <f t="shared" si="9"/>
        <v>2285571.36</v>
      </c>
      <c r="E44" s="24">
        <f t="shared" si="9"/>
        <v>1145977.56</v>
      </c>
      <c r="F44" s="24">
        <f t="shared" si="9"/>
        <v>1324475.3600000001</v>
      </c>
      <c r="G44" s="24">
        <f t="shared" si="9"/>
        <v>1966961.05</v>
      </c>
      <c r="H44" s="24">
        <f t="shared" si="9"/>
        <v>2599089.67</v>
      </c>
      <c r="I44" s="24">
        <f t="shared" si="9"/>
        <v>1338045.19</v>
      </c>
      <c r="J44" s="24">
        <f t="shared" si="9"/>
        <v>14129946.809999999</v>
      </c>
    </row>
    <row r="45" spans="1:10" ht="17.25" customHeight="1">
      <c r="A45" s="37" t="s">
        <v>52</v>
      </c>
      <c r="B45" s="24">
        <f t="shared" ref="B45:I45" si="10">ROUND(B26*B7,2)</f>
        <v>1426052.53</v>
      </c>
      <c r="C45" s="24">
        <f t="shared" si="10"/>
        <v>2039241.5</v>
      </c>
      <c r="D45" s="24">
        <f t="shared" si="10"/>
        <v>2285571.36</v>
      </c>
      <c r="E45" s="24">
        <f t="shared" si="10"/>
        <v>1121361.67</v>
      </c>
      <c r="F45" s="24">
        <f t="shared" si="10"/>
        <v>1324475.3600000001</v>
      </c>
      <c r="G45" s="24">
        <f t="shared" si="10"/>
        <v>1966961.05</v>
      </c>
      <c r="H45" s="24">
        <f t="shared" si="10"/>
        <v>2599089.67</v>
      </c>
      <c r="I45" s="24">
        <f t="shared" si="10"/>
        <v>1330353.76</v>
      </c>
      <c r="J45" s="24">
        <f t="shared" si="7"/>
        <v>14093106.9</v>
      </c>
    </row>
    <row r="46" spans="1:10" ht="17.25" customHeight="1">
      <c r="A46" s="37" t="s">
        <v>53</v>
      </c>
      <c r="B46" s="20">
        <v>0</v>
      </c>
      <c r="C46" s="24">
        <f>ROUND(C27*C7,2)</f>
        <v>4532.59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7"/>
        <v>4532.59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33626.53</v>
      </c>
      <c r="F47" s="20">
        <v>0</v>
      </c>
      <c r="G47" s="20">
        <v>0</v>
      </c>
      <c r="H47" s="20">
        <v>0</v>
      </c>
      <c r="I47" s="20">
        <v>0</v>
      </c>
      <c r="J47" s="24">
        <f t="shared" si="7"/>
        <v>33626.53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-9010.64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-9010.64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7691.43</v>
      </c>
      <c r="J49" s="24">
        <f>SUM(B49:I49)</f>
        <v>7691.43</v>
      </c>
    </row>
    <row r="50" spans="1:10" ht="17.25" customHeight="1">
      <c r="A50" s="12" t="s">
        <v>57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7"/>
        <v>0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7"/>
        <v>0</v>
      </c>
    </row>
    <row r="52" spans="1:10" ht="17.25" customHeight="1">
      <c r="A52" s="16" t="s">
        <v>59</v>
      </c>
      <c r="B52" s="39">
        <v>14898.53</v>
      </c>
      <c r="C52" s="39">
        <v>20237.310000000001</v>
      </c>
      <c r="D52" s="39">
        <v>20339.830000000002</v>
      </c>
      <c r="E52" s="39">
        <v>11615.33</v>
      </c>
      <c r="F52" s="39">
        <v>19274.89</v>
      </c>
      <c r="G52" s="39">
        <v>17950.91</v>
      </c>
      <c r="H52" s="39">
        <v>25130.07</v>
      </c>
      <c r="I52" s="39">
        <v>13260.31</v>
      </c>
      <c r="J52" s="39">
        <f>SUM(B52:I52)</f>
        <v>142707.18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1">+B57+B64+B88+B89</f>
        <v>61023.539999999979</v>
      </c>
      <c r="C56" s="38">
        <f t="shared" si="11"/>
        <v>-239986.17</v>
      </c>
      <c r="D56" s="38">
        <f t="shared" si="11"/>
        <v>-357383.95999999996</v>
      </c>
      <c r="E56" s="38">
        <f t="shared" si="11"/>
        <v>246651.16999999998</v>
      </c>
      <c r="F56" s="38">
        <f t="shared" si="11"/>
        <v>-408250.38</v>
      </c>
      <c r="G56" s="38">
        <f t="shared" si="11"/>
        <v>-281513.28999999998</v>
      </c>
      <c r="H56" s="38">
        <f t="shared" si="11"/>
        <v>-380380.52999999997</v>
      </c>
      <c r="I56" s="38">
        <f t="shared" si="11"/>
        <v>-200640.43</v>
      </c>
      <c r="J56" s="38">
        <f t="shared" si="7"/>
        <v>-1560480.05</v>
      </c>
    </row>
    <row r="57" spans="1:10" ht="18.75" customHeight="1">
      <c r="A57" s="16" t="s">
        <v>86</v>
      </c>
      <c r="B57" s="38">
        <f t="shared" ref="B57:I57" si="12">B58+B59+B60+B61+B62+B63</f>
        <v>-246990.72</v>
      </c>
      <c r="C57" s="38">
        <f t="shared" si="12"/>
        <v>-214336.6</v>
      </c>
      <c r="D57" s="38">
        <f t="shared" si="12"/>
        <v>-214971.71</v>
      </c>
      <c r="E57" s="38">
        <f t="shared" si="12"/>
        <v>-92652</v>
      </c>
      <c r="F57" s="38">
        <f t="shared" si="12"/>
        <v>-234072.91</v>
      </c>
      <c r="G57" s="38">
        <f t="shared" si="12"/>
        <v>-255345.56</v>
      </c>
      <c r="H57" s="38">
        <f t="shared" si="12"/>
        <v>-253568.11</v>
      </c>
      <c r="I57" s="38">
        <f t="shared" si="12"/>
        <v>-177693</v>
      </c>
      <c r="J57" s="38">
        <f t="shared" si="7"/>
        <v>-1689630.6099999999</v>
      </c>
    </row>
    <row r="58" spans="1:10" ht="18.75" customHeight="1">
      <c r="A58" s="12" t="s">
        <v>87</v>
      </c>
      <c r="B58" s="38">
        <f>-ROUND(B9*$D$3,2)</f>
        <v>-150024</v>
      </c>
      <c r="C58" s="38">
        <f t="shared" ref="C58:I58" si="13">-ROUND(C9*$D$3,2)</f>
        <v>-207183</v>
      </c>
      <c r="D58" s="38">
        <f t="shared" si="13"/>
        <v>-192069</v>
      </c>
      <c r="E58" s="38">
        <f t="shared" si="13"/>
        <v>-92652</v>
      </c>
      <c r="F58" s="38">
        <f t="shared" si="13"/>
        <v>-134271</v>
      </c>
      <c r="G58" s="38">
        <f t="shared" si="13"/>
        <v>-161589</v>
      </c>
      <c r="H58" s="38">
        <f t="shared" si="13"/>
        <v>-191628</v>
      </c>
      <c r="I58" s="38">
        <f t="shared" si="13"/>
        <v>-177693</v>
      </c>
      <c r="J58" s="38">
        <f t="shared" si="7"/>
        <v>-1307109</v>
      </c>
    </row>
    <row r="59" spans="1:10" ht="18.75" customHeight="1">
      <c r="A59" s="12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62</v>
      </c>
      <c r="B60" s="50">
        <v>-1605</v>
      </c>
      <c r="C60" s="50">
        <v>-1056</v>
      </c>
      <c r="D60" s="50">
        <v>-1398</v>
      </c>
      <c r="E60" s="20">
        <v>0</v>
      </c>
      <c r="F60" s="50">
        <v>-1077</v>
      </c>
      <c r="G60" s="50">
        <v>-489</v>
      </c>
      <c r="H60" s="50">
        <v>-279</v>
      </c>
      <c r="I60" s="20">
        <v>0</v>
      </c>
      <c r="J60" s="38">
        <f t="shared" si="7"/>
        <v>-5904</v>
      </c>
    </row>
    <row r="61" spans="1:10" ht="18.75" customHeight="1">
      <c r="A61" s="12" t="s">
        <v>63</v>
      </c>
      <c r="B61" s="50">
        <v>-393</v>
      </c>
      <c r="C61" s="50">
        <v>-234</v>
      </c>
      <c r="D61" s="50">
        <v>-159</v>
      </c>
      <c r="E61" s="20">
        <v>0</v>
      </c>
      <c r="F61" s="50">
        <v>-384</v>
      </c>
      <c r="G61" s="50">
        <v>-30</v>
      </c>
      <c r="H61" s="50">
        <v>-45</v>
      </c>
      <c r="I61" s="20">
        <v>0</v>
      </c>
      <c r="J61" s="38">
        <f t="shared" si="7"/>
        <v>-1245</v>
      </c>
    </row>
    <row r="62" spans="1:10" ht="18.75" customHeight="1">
      <c r="A62" s="12" t="s">
        <v>64</v>
      </c>
      <c r="B62" s="50">
        <v>-94940.72</v>
      </c>
      <c r="C62" s="50">
        <v>-5807.6</v>
      </c>
      <c r="D62" s="50">
        <v>-21289.71</v>
      </c>
      <c r="E62" s="20">
        <v>0</v>
      </c>
      <c r="F62" s="50">
        <v>-98200.91</v>
      </c>
      <c r="G62" s="50">
        <v>-93237.56</v>
      </c>
      <c r="H62" s="50">
        <v>-61616.11</v>
      </c>
      <c r="I62" s="20">
        <v>0</v>
      </c>
      <c r="J62" s="38">
        <f>SUM(B62:I62)</f>
        <v>-375092.61</v>
      </c>
    </row>
    <row r="63" spans="1:10" ht="18.75" customHeight="1">
      <c r="A63" s="12" t="s">
        <v>65</v>
      </c>
      <c r="B63" s="50">
        <v>-28</v>
      </c>
      <c r="C63" s="50">
        <v>-56</v>
      </c>
      <c r="D63" s="20">
        <v>-56</v>
      </c>
      <c r="E63" s="20">
        <v>0</v>
      </c>
      <c r="F63" s="20">
        <v>-140</v>
      </c>
      <c r="G63" s="20">
        <v>0</v>
      </c>
      <c r="H63" s="20">
        <v>0</v>
      </c>
      <c r="I63" s="20">
        <v>0</v>
      </c>
      <c r="J63" s="38">
        <f t="shared" si="7"/>
        <v>-280</v>
      </c>
    </row>
    <row r="64" spans="1:10" ht="18.75" customHeight="1">
      <c r="A64" s="12" t="s">
        <v>91</v>
      </c>
      <c r="B64" s="50">
        <f t="shared" ref="B64:I64" si="14">SUM(B65:B86)</f>
        <v>-26901.84</v>
      </c>
      <c r="C64" s="50">
        <f t="shared" si="14"/>
        <v>-25649.57</v>
      </c>
      <c r="D64" s="20">
        <f t="shared" si="14"/>
        <v>-142412.25</v>
      </c>
      <c r="E64" s="20">
        <f t="shared" si="14"/>
        <v>106588.58</v>
      </c>
      <c r="F64" s="20">
        <f t="shared" si="14"/>
        <v>-174177.47</v>
      </c>
      <c r="G64" s="20">
        <f t="shared" si="14"/>
        <v>-26167.730000000003</v>
      </c>
      <c r="H64" s="20">
        <f t="shared" si="14"/>
        <v>-126812.42</v>
      </c>
      <c r="I64" s="20">
        <f t="shared" si="14"/>
        <v>-22947.43</v>
      </c>
      <c r="J64" s="38">
        <f t="shared" si="7"/>
        <v>-438480.12999999995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7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-1103.33</v>
      </c>
      <c r="E67" s="38">
        <v>-1849.5</v>
      </c>
      <c r="F67" s="20">
        <v>0</v>
      </c>
      <c r="G67" s="38">
        <v>-393.33</v>
      </c>
      <c r="H67" s="20">
        <v>0</v>
      </c>
      <c r="I67" s="20">
        <v>0</v>
      </c>
      <c r="J67" s="38">
        <f t="shared" si="7"/>
        <v>-3346.16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1">
        <f t="shared" si="7"/>
        <v>-40000</v>
      </c>
    </row>
    <row r="69" spans="1:10" ht="18.75" customHeight="1">
      <c r="A69" s="37" t="s">
        <v>70</v>
      </c>
      <c r="B69" s="38">
        <v>-15594.22</v>
      </c>
      <c r="C69" s="38">
        <v>-22637.8</v>
      </c>
      <c r="D69" s="38">
        <v>-21400.42</v>
      </c>
      <c r="E69" s="38">
        <v>-16561.919999999998</v>
      </c>
      <c r="F69" s="38">
        <v>-15007.26</v>
      </c>
      <c r="G69" s="38">
        <v>-20623.080000000002</v>
      </c>
      <c r="H69" s="38">
        <v>-31426.41</v>
      </c>
      <c r="I69" s="38">
        <v>-15388</v>
      </c>
      <c r="J69" s="51">
        <f t="shared" si="7"/>
        <v>-158639.10999999999</v>
      </c>
    </row>
    <row r="70" spans="1:10" ht="18.75" customHeight="1">
      <c r="A70" s="12" t="s">
        <v>71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72</v>
      </c>
      <c r="B71" s="38">
        <v>-11307.62</v>
      </c>
      <c r="C71" s="38">
        <v>-2808.86</v>
      </c>
      <c r="D71" s="38">
        <v>-119884.89</v>
      </c>
      <c r="E71" s="20">
        <v>0</v>
      </c>
      <c r="F71" s="38">
        <v>-157686.91</v>
      </c>
      <c r="G71" s="38">
        <v>-5151.32</v>
      </c>
      <c r="H71" s="38">
        <v>-95362.4</v>
      </c>
      <c r="I71" s="38">
        <v>-7559.43</v>
      </c>
      <c r="J71" s="51">
        <f t="shared" si="7"/>
        <v>-399761.43</v>
      </c>
    </row>
    <row r="72" spans="1:10" ht="18.75" customHeight="1">
      <c r="A72" s="12" t="s">
        <v>73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38">
        <v>165000</v>
      </c>
      <c r="F77" s="20">
        <v>0</v>
      </c>
      <c r="G77" s="20">
        <v>0</v>
      </c>
      <c r="H77" s="20">
        <v>0</v>
      </c>
      <c r="I77" s="20">
        <v>0</v>
      </c>
      <c r="J77" s="51">
        <f t="shared" ref="J77" si="15">SUM(B77:I77)</f>
        <v>165000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89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1" ht="18.75" customHeight="1">
      <c r="A81" s="12" t="s">
        <v>92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1:11" ht="18.75" customHeight="1">
      <c r="A82" s="12" t="s">
        <v>93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1" ht="18.75" customHeight="1">
      <c r="A83" s="12" t="s">
        <v>100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1" ht="18.75" customHeight="1">
      <c r="A84" s="12" t="s">
        <v>101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1" ht="18.75" customHeight="1">
      <c r="A85" s="12" t="s">
        <v>102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1" ht="18.75" customHeight="1">
      <c r="A86" s="12" t="s">
        <v>115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1" ht="18.75" customHeight="1">
      <c r="A87" s="12" t="s">
        <v>116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51"/>
    </row>
    <row r="88" spans="1:11" ht="18.75" customHeight="1">
      <c r="A88" s="16" t="s">
        <v>123</v>
      </c>
      <c r="B88" s="38">
        <v>334916.09999999998</v>
      </c>
      <c r="C88" s="20">
        <v>0</v>
      </c>
      <c r="D88" s="20">
        <v>0</v>
      </c>
      <c r="E88" s="38">
        <v>232714.59</v>
      </c>
      <c r="F88" s="20">
        <v>0</v>
      </c>
      <c r="G88" s="20">
        <v>0</v>
      </c>
      <c r="H88" s="20">
        <v>0</v>
      </c>
      <c r="I88" s="20">
        <v>0</v>
      </c>
      <c r="J88" s="51">
        <f t="shared" ref="J88" si="16">SUM(B88:I88)</f>
        <v>567630.68999999994</v>
      </c>
    </row>
    <row r="89" spans="1:11" ht="18.75" customHeight="1">
      <c r="A89" s="16" t="s">
        <v>99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</row>
    <row r="90" spans="1:11" ht="18.75" customHeight="1">
      <c r="A90" s="16"/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f>SUM(B90:I90)</f>
        <v>0</v>
      </c>
    </row>
    <row r="91" spans="1:11" ht="18.75" customHeight="1">
      <c r="A91" s="16" t="s">
        <v>95</v>
      </c>
      <c r="B91" s="25">
        <f t="shared" ref="B91:I91" si="17">+B92+B93</f>
        <v>1501974.5999999999</v>
      </c>
      <c r="C91" s="25">
        <f t="shared" si="17"/>
        <v>1824025.23</v>
      </c>
      <c r="D91" s="25">
        <f t="shared" si="17"/>
        <v>1948527.23</v>
      </c>
      <c r="E91" s="25">
        <f t="shared" si="17"/>
        <v>1404244.0600000003</v>
      </c>
      <c r="F91" s="25">
        <f t="shared" si="17"/>
        <v>935499.87000000023</v>
      </c>
      <c r="G91" s="25">
        <f t="shared" si="17"/>
        <v>1703398.67</v>
      </c>
      <c r="H91" s="25">
        <f t="shared" si="17"/>
        <v>2243839.21</v>
      </c>
      <c r="I91" s="25">
        <f t="shared" si="17"/>
        <v>1150665.07</v>
      </c>
      <c r="J91" s="51">
        <f>SUM(B91:I91)</f>
        <v>12712173.940000001</v>
      </c>
      <c r="K91" s="58"/>
    </row>
    <row r="92" spans="1:11" ht="18.75" customHeight="1">
      <c r="A92" s="16" t="s">
        <v>94</v>
      </c>
      <c r="B92" s="25">
        <f t="shared" ref="B92:I92" si="18">+B44+B57+B64+B88</f>
        <v>1487076.0699999998</v>
      </c>
      <c r="C92" s="25">
        <f t="shared" si="18"/>
        <v>1803787.92</v>
      </c>
      <c r="D92" s="25">
        <f t="shared" si="18"/>
        <v>1928187.4</v>
      </c>
      <c r="E92" s="25">
        <f t="shared" si="18"/>
        <v>1392628.7300000002</v>
      </c>
      <c r="F92" s="25">
        <f t="shared" si="18"/>
        <v>916224.98000000021</v>
      </c>
      <c r="G92" s="25">
        <f t="shared" si="18"/>
        <v>1685447.76</v>
      </c>
      <c r="H92" s="25">
        <f t="shared" si="18"/>
        <v>2218709.14</v>
      </c>
      <c r="I92" s="25">
        <f t="shared" si="18"/>
        <v>1137404.76</v>
      </c>
      <c r="J92" s="51">
        <f>SUM(B92:I92)</f>
        <v>12569466.760000002</v>
      </c>
      <c r="K92" s="58"/>
    </row>
    <row r="93" spans="1:11" ht="18.75" customHeight="1">
      <c r="A93" s="16" t="s">
        <v>98</v>
      </c>
      <c r="B93" s="25">
        <f t="shared" ref="B93:I93" si="19">IF(+B52+B89+B94&lt;0,0,(B52+B89+B94))</f>
        <v>14898.53</v>
      </c>
      <c r="C93" s="25">
        <f t="shared" si="19"/>
        <v>20237.310000000001</v>
      </c>
      <c r="D93" s="25">
        <f t="shared" si="19"/>
        <v>20339.830000000002</v>
      </c>
      <c r="E93" s="20">
        <f t="shared" si="19"/>
        <v>11615.33</v>
      </c>
      <c r="F93" s="25">
        <f t="shared" si="19"/>
        <v>19274.89</v>
      </c>
      <c r="G93" s="20">
        <f t="shared" si="19"/>
        <v>17950.91</v>
      </c>
      <c r="H93" s="25">
        <f t="shared" si="19"/>
        <v>25130.07</v>
      </c>
      <c r="I93" s="20">
        <f t="shared" si="19"/>
        <v>13260.31</v>
      </c>
      <c r="J93" s="51">
        <f>SUM(B93:I93)</f>
        <v>142707.18</v>
      </c>
      <c r="K93" s="58"/>
    </row>
    <row r="94" spans="1:11" ht="18" customHeight="1">
      <c r="A94" s="16" t="s">
        <v>96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1">
        <f>SUM(B94:I94)</f>
        <v>0</v>
      </c>
    </row>
    <row r="95" spans="1:11" ht="18.75" customHeight="1">
      <c r="A95" s="16" t="s">
        <v>97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</row>
    <row r="96" spans="1:11" ht="18.75" customHeight="1">
      <c r="A96" s="2"/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/>
    </row>
    <row r="97" spans="1:10" ht="18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</row>
    <row r="98" spans="1:10" ht="18.75" customHeight="1">
      <c r="A98" s="8"/>
      <c r="B98" s="48">
        <v>0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/>
    </row>
    <row r="99" spans="1:10" ht="18.75" customHeight="1">
      <c r="A99" s="26" t="s">
        <v>81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44">
        <f>SUM(J100:J118)</f>
        <v>12712173.920000006</v>
      </c>
    </row>
    <row r="100" spans="1:10" ht="18.75" customHeight="1">
      <c r="A100" s="27" t="s">
        <v>82</v>
      </c>
      <c r="B100" s="28">
        <v>148089.29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4">
        <f t="shared" ref="J100:J118" si="20">SUM(B100:I100)</f>
        <v>148089.29</v>
      </c>
    </row>
    <row r="101" spans="1:10" ht="18.75" customHeight="1">
      <c r="A101" s="27" t="s">
        <v>83</v>
      </c>
      <c r="B101" s="28">
        <v>1353885.32</v>
      </c>
      <c r="C101" s="4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4">
        <f t="shared" si="20"/>
        <v>1353885.32</v>
      </c>
    </row>
    <row r="102" spans="1:10" ht="18.75" customHeight="1">
      <c r="A102" s="27" t="s">
        <v>84</v>
      </c>
      <c r="B102" s="43">
        <v>0</v>
      </c>
      <c r="C102" s="28">
        <f>+C91</f>
        <v>1824025.23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4">
        <f t="shared" si="20"/>
        <v>1824025.23</v>
      </c>
    </row>
    <row r="103" spans="1:10" ht="18.75" customHeight="1">
      <c r="A103" s="27" t="s">
        <v>85</v>
      </c>
      <c r="B103" s="43">
        <v>0</v>
      </c>
      <c r="C103" s="43">
        <v>0</v>
      </c>
      <c r="D103" s="28">
        <f>+D91</f>
        <v>1948527.23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4">
        <f t="shared" si="20"/>
        <v>1948527.23</v>
      </c>
    </row>
    <row r="104" spans="1:10" ht="18.75" customHeight="1">
      <c r="A104" s="27" t="s">
        <v>117</v>
      </c>
      <c r="B104" s="43">
        <v>0</v>
      </c>
      <c r="C104" s="43">
        <v>0</v>
      </c>
      <c r="D104" s="43">
        <v>0</v>
      </c>
      <c r="E104" s="28">
        <v>764419.23</v>
      </c>
      <c r="F104" s="43">
        <v>0</v>
      </c>
      <c r="G104" s="43">
        <v>0</v>
      </c>
      <c r="H104" s="43">
        <v>0</v>
      </c>
      <c r="I104" s="43">
        <v>0</v>
      </c>
      <c r="J104" s="44">
        <f t="shared" si="20"/>
        <v>764419.23</v>
      </c>
    </row>
    <row r="105" spans="1:10" ht="18.75" customHeight="1">
      <c r="A105" s="27" t="s">
        <v>118</v>
      </c>
      <c r="B105" s="43">
        <v>0</v>
      </c>
      <c r="C105" s="43">
        <v>0</v>
      </c>
      <c r="D105" s="43">
        <v>0</v>
      </c>
      <c r="E105" s="28">
        <v>639824.81999999995</v>
      </c>
      <c r="F105" s="43">
        <v>0</v>
      </c>
      <c r="G105" s="43">
        <v>0</v>
      </c>
      <c r="H105" s="43">
        <v>0</v>
      </c>
      <c r="I105" s="43">
        <v>0</v>
      </c>
      <c r="J105" s="44">
        <f t="shared" si="20"/>
        <v>639824.81999999995</v>
      </c>
    </row>
    <row r="106" spans="1:10" ht="18.75" customHeight="1">
      <c r="A106" s="27" t="s">
        <v>119</v>
      </c>
      <c r="B106" s="43">
        <v>0</v>
      </c>
      <c r="C106" s="43">
        <v>0</v>
      </c>
      <c r="D106" s="43">
        <v>0</v>
      </c>
      <c r="E106" s="28">
        <v>0</v>
      </c>
      <c r="F106" s="43">
        <v>0</v>
      </c>
      <c r="G106" s="43">
        <v>0</v>
      </c>
      <c r="H106" s="43">
        <v>0</v>
      </c>
      <c r="I106" s="43">
        <v>0</v>
      </c>
      <c r="J106" s="44">
        <f t="shared" si="20"/>
        <v>0</v>
      </c>
    </row>
    <row r="107" spans="1:10" ht="18.75" customHeight="1">
      <c r="A107" s="27" t="s">
        <v>103</v>
      </c>
      <c r="B107" s="43">
        <v>0</v>
      </c>
      <c r="C107" s="43">
        <v>0</v>
      </c>
      <c r="D107" s="43">
        <v>0</v>
      </c>
      <c r="E107" s="43">
        <v>0</v>
      </c>
      <c r="F107" s="28">
        <f>+F91</f>
        <v>935499.87000000023</v>
      </c>
      <c r="G107" s="43">
        <v>0</v>
      </c>
      <c r="H107" s="43">
        <v>0</v>
      </c>
      <c r="I107" s="43">
        <v>0</v>
      </c>
      <c r="J107" s="44">
        <f t="shared" si="20"/>
        <v>935499.87000000023</v>
      </c>
    </row>
    <row r="108" spans="1:10" ht="18.75" customHeight="1">
      <c r="A108" s="27" t="s">
        <v>104</v>
      </c>
      <c r="B108" s="43">
        <v>0</v>
      </c>
      <c r="C108" s="43">
        <v>0</v>
      </c>
      <c r="D108" s="43">
        <v>0</v>
      </c>
      <c r="E108" s="43">
        <v>0</v>
      </c>
      <c r="F108" s="43">
        <v>0</v>
      </c>
      <c r="G108" s="28">
        <v>205144.85</v>
      </c>
      <c r="H108" s="43">
        <v>0</v>
      </c>
      <c r="I108" s="43">
        <v>0</v>
      </c>
      <c r="J108" s="44">
        <f t="shared" si="20"/>
        <v>205144.85</v>
      </c>
    </row>
    <row r="109" spans="1:10" ht="18.75" customHeight="1">
      <c r="A109" s="27" t="s">
        <v>105</v>
      </c>
      <c r="B109" s="43">
        <v>0</v>
      </c>
      <c r="C109" s="43">
        <v>0</v>
      </c>
      <c r="D109" s="43">
        <v>0</v>
      </c>
      <c r="E109" s="43">
        <v>0</v>
      </c>
      <c r="F109" s="43">
        <v>0</v>
      </c>
      <c r="G109" s="28">
        <v>285613.46999999997</v>
      </c>
      <c r="H109" s="43">
        <v>0</v>
      </c>
      <c r="I109" s="43">
        <v>0</v>
      </c>
      <c r="J109" s="44">
        <f t="shared" si="20"/>
        <v>285613.46999999997</v>
      </c>
    </row>
    <row r="110" spans="1:10" ht="18.75" customHeight="1">
      <c r="A110" s="27" t="s">
        <v>106</v>
      </c>
      <c r="B110" s="43">
        <v>0</v>
      </c>
      <c r="C110" s="43">
        <v>0</v>
      </c>
      <c r="D110" s="43">
        <v>0</v>
      </c>
      <c r="E110" s="43">
        <v>0</v>
      </c>
      <c r="F110" s="43">
        <v>0</v>
      </c>
      <c r="G110" s="28">
        <v>431306.13</v>
      </c>
      <c r="H110" s="43">
        <v>0</v>
      </c>
      <c r="I110" s="43">
        <v>0</v>
      </c>
      <c r="J110" s="44">
        <f t="shared" si="20"/>
        <v>431306.13</v>
      </c>
    </row>
    <row r="111" spans="1:10" ht="18.75" customHeight="1">
      <c r="A111" s="27" t="s">
        <v>107</v>
      </c>
      <c r="B111" s="43">
        <v>0</v>
      </c>
      <c r="C111" s="43">
        <v>0</v>
      </c>
      <c r="D111" s="43">
        <v>0</v>
      </c>
      <c r="E111" s="43">
        <v>0</v>
      </c>
      <c r="F111" s="43">
        <v>0</v>
      </c>
      <c r="G111" s="28">
        <v>781334.21</v>
      </c>
      <c r="H111" s="43">
        <v>0</v>
      </c>
      <c r="I111" s="43">
        <v>0</v>
      </c>
      <c r="J111" s="44">
        <f t="shared" si="20"/>
        <v>781334.21</v>
      </c>
    </row>
    <row r="112" spans="1:10" ht="18.75" customHeight="1">
      <c r="A112" s="27" t="s">
        <v>108</v>
      </c>
      <c r="B112" s="43">
        <v>0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  <c r="H112" s="28">
        <v>646469.13</v>
      </c>
      <c r="I112" s="43">
        <v>0</v>
      </c>
      <c r="J112" s="44">
        <f t="shared" si="20"/>
        <v>646469.13</v>
      </c>
    </row>
    <row r="113" spans="1:10" ht="18.75" customHeight="1">
      <c r="A113" s="27" t="s">
        <v>109</v>
      </c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28">
        <v>52210.39</v>
      </c>
      <c r="I113" s="43">
        <v>0</v>
      </c>
      <c r="J113" s="44">
        <f t="shared" si="20"/>
        <v>52210.39</v>
      </c>
    </row>
    <row r="114" spans="1:10" ht="18.75" customHeight="1">
      <c r="A114" s="27" t="s">
        <v>110</v>
      </c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28">
        <v>383514.33</v>
      </c>
      <c r="I114" s="43">
        <v>0</v>
      </c>
      <c r="J114" s="44">
        <f t="shared" si="20"/>
        <v>383514.33</v>
      </c>
    </row>
    <row r="115" spans="1:10" ht="18.75" customHeight="1">
      <c r="A115" s="27" t="s">
        <v>111</v>
      </c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28">
        <v>312314.46000000002</v>
      </c>
      <c r="I115" s="43">
        <v>0</v>
      </c>
      <c r="J115" s="44">
        <f t="shared" si="20"/>
        <v>312314.46000000002</v>
      </c>
    </row>
    <row r="116" spans="1:10" ht="18.75" customHeight="1">
      <c r="A116" s="27" t="s">
        <v>112</v>
      </c>
      <c r="B116" s="43">
        <v>0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  <c r="H116" s="28">
        <v>849330.89</v>
      </c>
      <c r="I116" s="43">
        <v>0</v>
      </c>
      <c r="J116" s="44">
        <f t="shared" si="20"/>
        <v>849330.89</v>
      </c>
    </row>
    <row r="117" spans="1:10" ht="18.75" customHeight="1">
      <c r="A117" s="27" t="s">
        <v>113</v>
      </c>
      <c r="B117" s="43">
        <v>0</v>
      </c>
      <c r="C117" s="4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28">
        <v>397190.88</v>
      </c>
      <c r="J117" s="44">
        <f t="shared" si="20"/>
        <v>397190.88</v>
      </c>
    </row>
    <row r="118" spans="1:10" ht="18.75" customHeight="1">
      <c r="A118" s="29" t="s">
        <v>114</v>
      </c>
      <c r="B118" s="45">
        <v>0</v>
      </c>
      <c r="C118" s="45">
        <v>0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6">
        <v>753474.19</v>
      </c>
      <c r="J118" s="47">
        <f t="shared" si="20"/>
        <v>753474.19</v>
      </c>
    </row>
    <row r="119" spans="1:10" ht="18.75" customHeight="1">
      <c r="A119" s="41" t="s">
        <v>121</v>
      </c>
      <c r="B119" s="54"/>
      <c r="C119" s="54"/>
      <c r="D119" s="54"/>
      <c r="E119" s="54"/>
      <c r="F119" s="54"/>
      <c r="G119" s="54"/>
      <c r="H119" s="54"/>
      <c r="I119" s="54">
        <v>691794.09</v>
      </c>
      <c r="J119" s="55"/>
    </row>
    <row r="120" spans="1:10" ht="18.75" customHeight="1">
      <c r="A120" s="59" t="s">
        <v>122</v>
      </c>
    </row>
    <row r="121" spans="1:10" ht="18.75" customHeight="1">
      <c r="A121" s="59" t="s">
        <v>124</v>
      </c>
    </row>
    <row r="122" spans="1:10" ht="18.75" customHeight="1">
      <c r="A122" s="42"/>
    </row>
    <row r="123" spans="1:10" ht="18.75" customHeight="1">
      <c r="A123" s="41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2013-11-18T19:57:15Z</dcterms:modified>
</cp:coreProperties>
</file>