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8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J59"/>
  <c r="J60"/>
  <c r="J61"/>
  <c r="J62"/>
  <c r="J63"/>
  <c r="B64"/>
  <c r="C64"/>
  <c r="J64" s="1"/>
  <c r="D64"/>
  <c r="E64"/>
  <c r="F64"/>
  <c r="G64"/>
  <c r="H64"/>
  <c r="I64"/>
  <c r="J65"/>
  <c r="J66"/>
  <c r="J67"/>
  <c r="J68"/>
  <c r="J69"/>
  <c r="J90"/>
  <c r="B93"/>
  <c r="C93"/>
  <c r="J93" s="1"/>
  <c r="D93"/>
  <c r="E93"/>
  <c r="F93"/>
  <c r="G93"/>
  <c r="H93"/>
  <c r="I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C56" l="1"/>
  <c r="J57"/>
  <c r="B56"/>
  <c r="I43"/>
  <c r="I92"/>
  <c r="I91" s="1"/>
  <c r="G43"/>
  <c r="G92"/>
  <c r="G91" s="1"/>
  <c r="E48"/>
  <c r="J48" s="1"/>
  <c r="E45"/>
  <c r="E44" s="1"/>
  <c r="C45"/>
  <c r="C46"/>
  <c r="J46" s="1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6" l="1"/>
  <c r="C44"/>
  <c r="J45"/>
  <c r="J44" s="1"/>
  <c r="B44"/>
  <c r="E43"/>
  <c r="E92"/>
  <c r="E91" s="1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<sst xmlns="http://schemas.openxmlformats.org/spreadsheetml/2006/main" count="125" uniqueCount="125">
  <si>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</si>
  <si>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</si>
  <si>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</si>
  <si>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</si>
  <si>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</si>
  <si>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</si>
  <si>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</si>
  <si>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</si>
  <si>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</si>
  <si>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</si>
  <si>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</si>
  <si>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</si>
  <si>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</si>
  <si>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</si>
  <si>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</si>
  <si>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</si>
  <si>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</si>
  <si>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</si>
  <si>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</si>
  <si>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</si>
  <si>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</si>
  <si>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</si>
  <si>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</si>
  <si>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</si>
  <si>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</si>
  <si>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</si>
  <si>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</si>
  <si>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</si>
  <si>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</si>
  <si>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</si>
  <si>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</si>
  <si>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</si>
  <si>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</si>
  <si>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</si>
  <si>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</si>
  <si>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</si>
  <si>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</si>
  <si>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</si>
  <si>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</si>
  <si>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</si>
  <si>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</si>
  <si>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</si>
  <si>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</si>
  <si>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</si>
  <si>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</si>
  <si>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</si>
  <si>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</si>
  <si>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</si>
  <si>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</si>
  <si>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</si>
  <si>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</si>
  <si>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</si>
  <si>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</si>
  <si>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</si>
  <si>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</si>
  <si>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</si>
  <si>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</si>
  <si>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</si>
  <si>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</si>
  <si>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</si>
  <si>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</si>
  <si>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</si>
  <si>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</si>
  <si>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</si>
  <si>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</si>
  <si>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</si>
  <si>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</si>
  <si>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</si>
  <si>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</si>
  <si>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</si>
  <si>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</si>
  <si>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</si>
  <si>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</si>
  <si>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</si>
  <si>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</si>
  <si>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</si>
  <si>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</si>
  <si>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</si>
  <si>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</si>
  <si>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</si>
  <si>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</si>
  <si>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</si>
  <si>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</si>
  <si>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</si>
  <si>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</si>
  <si>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</si>
  <si>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</si>
  <si>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</si>
  <si>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</si>
  <si>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</si>
  <si>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</si>
  <si>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</si>
  <si>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</si>
  <si>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</si>
  <si>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</si>
  <si>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</si>
  <si>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</si>
  <si>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</si>
  <si>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</si>
  <si>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</si>
  <si>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</si>
  <si>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</si>
  <si>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</si>
  <si>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</si>
  <si>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</si>
  <si>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</si>
  <si>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</si>
  <si>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</si>
  <si>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</si>
  <si>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</si>
  <si>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</si>
  <si>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</si>
  <si>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</si>
  <si>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</si>
  <si>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</si>
  <si>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</si>
  <si>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</si>
  <si>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</si>
  <si>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</si>
  <si>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</si>
  <si>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07/11/13 - VENCIMENTO 14/11/13</t>
  </si>
  <si>
    <t>6.3. Revisão de Remuneração pelo Transporte Coletivo (1)</t>
  </si>
  <si>
    <t>Nota:</t>
  </si>
  <si>
    <t xml:space="preserve">   (1) Revisão de remuneração para pagamento de combustível não fóssil referente aos meses de</t>
  </si>
  <si>
    <t xml:space="preserve">   setembro e outubro/13.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</si>
</sst>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indent="2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120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623646</v>
      </c>
      <c r="C7" s="9">
        <f t="shared" si="0"/>
        <v>777122</v>
      </c>
      <c r="D7" s="9">
        <f t="shared" si="0"/>
        <v>814915</v>
      </c>
      <c r="E7" s="9">
        <f t="shared" si="0"/>
        <v>419194</v>
      </c>
      <c r="F7" s="9">
        <f t="shared" si="0"/>
        <v>561819</v>
      </c>
      <c r="G7" s="9">
        <f t="shared" si="0"/>
        <v>801902</v>
      </c>
      <c r="H7" s="9">
        <f t="shared" si="0"/>
        <v>1234880</v>
      </c>
      <c r="I7" s="9">
        <f t="shared" si="0"/>
        <v>584092</v>
      </c>
      <c r="J7" s="9">
        <f t="shared" si="0"/>
        <v>5817570</v>
      </c>
      <c r="K7" s="56"/>
    </row>
    <row r="8" spans="1:12" ht="17.25" customHeight="1">
      <c r="A8" s="10" t="s">
        <v>33</v>
      </c>
      <c r="B8" s="11">
        <f>B9+B12</f>
        <v>370229</v>
      </c>
      <c r="C8" s="11">
        <f t="shared" ref="C8:I8" si="1">C9+C12</f>
        <v>475449</v>
      </c>
      <c r="D8" s="11">
        <f t="shared" si="1"/>
        <v>464582</v>
      </c>
      <c r="E8" s="11">
        <f t="shared" si="1"/>
        <v>231595</v>
      </c>
      <c r="F8" s="11">
        <f t="shared" si="1"/>
        <v>332845</v>
      </c>
      <c r="G8" s="11">
        <f t="shared" si="1"/>
        <v>451071</v>
      </c>
      <c r="H8" s="11">
        <f t="shared" si="1"/>
        <v>671971</v>
      </c>
      <c r="I8" s="11">
        <f t="shared" si="1"/>
        <v>361211</v>
      </c>
      <c r="J8" s="11">
        <f t="shared" ref="J8:J23" si="2">SUM(B8:I8)</f>
        <v>3358953</v>
      </c>
    </row>
    <row r="9" spans="1:12" ht="17.25" customHeight="1">
      <c r="A9" s="15" t="s">
        <v>18</v>
      </c>
      <c r="B9" s="13">
        <f>+B10+B11</f>
        <v>47095</v>
      </c>
      <c r="C9" s="13">
        <f t="shared" ref="C9:I9" si="3">+C10+C11</f>
        <v>64167</v>
      </c>
      <c r="D9" s="13">
        <f t="shared" si="3"/>
        <v>57504</v>
      </c>
      <c r="E9" s="13">
        <f t="shared" si="3"/>
        <v>28343</v>
      </c>
      <c r="F9" s="13">
        <f t="shared" si="3"/>
        <v>42367</v>
      </c>
      <c r="G9" s="13">
        <f t="shared" si="3"/>
        <v>50335</v>
      </c>
      <c r="H9" s="13">
        <f t="shared" si="3"/>
        <v>58885</v>
      </c>
      <c r="I9" s="13">
        <f t="shared" si="3"/>
        <v>57095</v>
      </c>
      <c r="J9" s="11">
        <f t="shared" si="2"/>
        <v>405791</v>
      </c>
    </row>
    <row r="10" spans="1:12" ht="17.25" customHeight="1">
      <c r="A10" s="31" t="s">
        <v>19</v>
      </c>
      <c r="B10" s="13">
        <v>47095</v>
      </c>
      <c r="C10" s="13">
        <v>64167</v>
      </c>
      <c r="D10" s="13">
        <v>57504</v>
      </c>
      <c r="E10" s="13">
        <v>28343</v>
      </c>
      <c r="F10" s="13">
        <v>42367</v>
      </c>
      <c r="G10" s="13">
        <v>50335</v>
      </c>
      <c r="H10" s="13">
        <v>58885</v>
      </c>
      <c r="I10" s="13">
        <v>57095</v>
      </c>
      <c r="J10" s="11">
        <f>SUM(B10:I10)</f>
        <v>405791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323134</v>
      </c>
      <c r="C12" s="17">
        <f t="shared" si="4"/>
        <v>411282</v>
      </c>
      <c r="D12" s="17">
        <f t="shared" si="4"/>
        <v>407078</v>
      </c>
      <c r="E12" s="17">
        <f t="shared" si="4"/>
        <v>203252</v>
      </c>
      <c r="F12" s="17">
        <f t="shared" si="4"/>
        <v>290478</v>
      </c>
      <c r="G12" s="17">
        <f t="shared" si="4"/>
        <v>400736</v>
      </c>
      <c r="H12" s="17">
        <f t="shared" si="4"/>
        <v>613086</v>
      </c>
      <c r="I12" s="17">
        <f t="shared" si="4"/>
        <v>304116</v>
      </c>
      <c r="J12" s="11">
        <f t="shared" si="2"/>
        <v>2953162</v>
      </c>
    </row>
    <row r="13" spans="1:12" ht="17.25" customHeight="1">
      <c r="A13" s="14" t="s">
        <v>21</v>
      </c>
      <c r="B13" s="13">
        <v>125314</v>
      </c>
      <c r="C13" s="13">
        <v>172717</v>
      </c>
      <c r="D13" s="13">
        <v>178512</v>
      </c>
      <c r="E13" s="13">
        <v>90170</v>
      </c>
      <c r="F13" s="13">
        <v>125307</v>
      </c>
      <c r="G13" s="13">
        <v>170185</v>
      </c>
      <c r="H13" s="13">
        <v>254538</v>
      </c>
      <c r="I13" s="13">
        <v>120454</v>
      </c>
      <c r="J13" s="11">
        <f t="shared" si="2"/>
        <v>1237197</v>
      </c>
      <c r="K13" s="56"/>
      <c r="L13" s="57"/>
    </row>
    <row r="14" spans="1:12" ht="17.25" customHeight="1">
      <c r="A14" s="14" t="s">
        <v>22</v>
      </c>
      <c r="B14" s="13">
        <v>143861</v>
      </c>
      <c r="C14" s="13">
        <v>163983</v>
      </c>
      <c r="D14" s="13">
        <v>160740</v>
      </c>
      <c r="E14" s="13">
        <v>78093</v>
      </c>
      <c r="F14" s="13">
        <v>120430</v>
      </c>
      <c r="G14" s="13">
        <v>167928</v>
      </c>
      <c r="H14" s="13">
        <v>277576</v>
      </c>
      <c r="I14" s="13">
        <v>133430</v>
      </c>
      <c r="J14" s="11">
        <f t="shared" si="2"/>
        <v>1246041</v>
      </c>
      <c r="K14" s="56"/>
    </row>
    <row r="15" spans="1:12" ht="17.25" customHeight="1">
      <c r="A15" s="14" t="s">
        <v>23</v>
      </c>
      <c r="B15" s="13">
        <v>53959</v>
      </c>
      <c r="C15" s="13">
        <v>74582</v>
      </c>
      <c r="D15" s="13">
        <v>67826</v>
      </c>
      <c r="E15" s="13">
        <v>34989</v>
      </c>
      <c r="F15" s="13">
        <v>44741</v>
      </c>
      <c r="G15" s="13">
        <v>62623</v>
      </c>
      <c r="H15" s="13">
        <v>80972</v>
      </c>
      <c r="I15" s="13">
        <v>50232</v>
      </c>
      <c r="J15" s="11">
        <f t="shared" si="2"/>
        <v>469924</v>
      </c>
    </row>
    <row r="16" spans="1:12" ht="17.25" customHeight="1">
      <c r="A16" s="16" t="s">
        <v>24</v>
      </c>
      <c r="B16" s="11">
        <f>+B17+B18+B19</f>
        <v>211776</v>
      </c>
      <c r="C16" s="11">
        <f t="shared" ref="C16:I16" si="5">+C17+C18+C19</f>
        <v>237984</v>
      </c>
      <c r="D16" s="11">
        <f t="shared" si="5"/>
        <v>271678</v>
      </c>
      <c r="E16" s="11">
        <f t="shared" si="5"/>
        <v>138893</v>
      </c>
      <c r="F16" s="11">
        <f t="shared" si="5"/>
        <v>181195</v>
      </c>
      <c r="G16" s="11">
        <f t="shared" si="5"/>
        <v>291214</v>
      </c>
      <c r="H16" s="11">
        <f t="shared" si="5"/>
        <v>499364</v>
      </c>
      <c r="I16" s="11">
        <f t="shared" si="5"/>
        <v>182429</v>
      </c>
      <c r="J16" s="11">
        <f t="shared" si="2"/>
        <v>2014533</v>
      </c>
    </row>
    <row r="17" spans="1:11" ht="17.25" customHeight="1">
      <c r="A17" s="12" t="s">
        <v>25</v>
      </c>
      <c r="B17" s="13">
        <v>94729</v>
      </c>
      <c r="C17" s="13">
        <v>119201</v>
      </c>
      <c r="D17" s="13">
        <v>137727</v>
      </c>
      <c r="E17" s="13">
        <v>70649</v>
      </c>
      <c r="F17" s="13">
        <v>90926</v>
      </c>
      <c r="G17" s="13">
        <v>143828</v>
      </c>
      <c r="H17" s="13">
        <v>235034</v>
      </c>
      <c r="I17" s="13">
        <v>90007</v>
      </c>
      <c r="J17" s="11">
        <f t="shared" si="2"/>
        <v>982101</v>
      </c>
      <c r="K17" s="56"/>
    </row>
    <row r="18" spans="1:11" ht="17.25" customHeight="1">
      <c r="A18" s="12" t="s">
        <v>26</v>
      </c>
      <c r="B18" s="13">
        <v>87554</v>
      </c>
      <c r="C18" s="13">
        <v>84630</v>
      </c>
      <c r="D18" s="13">
        <v>96696</v>
      </c>
      <c r="E18" s="13">
        <v>48456</v>
      </c>
      <c r="F18" s="13">
        <v>68408</v>
      </c>
      <c r="G18" s="13">
        <v>110823</v>
      </c>
      <c r="H18" s="13">
        <v>209076</v>
      </c>
      <c r="I18" s="13">
        <v>68843</v>
      </c>
      <c r="J18" s="11">
        <f t="shared" si="2"/>
        <v>774486</v>
      </c>
      <c r="K18" s="56"/>
    </row>
    <row r="19" spans="1:11" ht="17.25" customHeight="1">
      <c r="A19" s="12" t="s">
        <v>27</v>
      </c>
      <c r="B19" s="13">
        <v>29493</v>
      </c>
      <c r="C19" s="13">
        <v>34153</v>
      </c>
      <c r="D19" s="13">
        <v>37255</v>
      </c>
      <c r="E19" s="13">
        <v>19788</v>
      </c>
      <c r="F19" s="13">
        <v>21861</v>
      </c>
      <c r="G19" s="13">
        <v>36563</v>
      </c>
      <c r="H19" s="13">
        <v>55254</v>
      </c>
      <c r="I19" s="13">
        <v>23579</v>
      </c>
      <c r="J19" s="11">
        <f t="shared" si="2"/>
        <v>257946</v>
      </c>
    </row>
    <row r="20" spans="1:11" ht="17.25" customHeight="1">
      <c r="A20" s="16" t="s">
        <v>28</v>
      </c>
      <c r="B20" s="13">
        <v>41641</v>
      </c>
      <c r="C20" s="13">
        <v>63689</v>
      </c>
      <c r="D20" s="13">
        <v>78655</v>
      </c>
      <c r="E20" s="13">
        <v>48706</v>
      </c>
      <c r="F20" s="13">
        <v>47779</v>
      </c>
      <c r="G20" s="13">
        <v>59617</v>
      </c>
      <c r="H20" s="13">
        <v>63545</v>
      </c>
      <c r="I20" s="13">
        <v>32733</v>
      </c>
      <c r="J20" s="11">
        <f t="shared" si="2"/>
        <v>436365</v>
      </c>
    </row>
    <row r="21" spans="1:11" ht="17.25" customHeight="1">
      <c r="A21" s="12" t="s">
        <v>29</v>
      </c>
      <c r="B21" s="13">
        <v>26650</v>
      </c>
      <c r="C21" s="13">
        <v>40761</v>
      </c>
      <c r="D21" s="13">
        <v>50339</v>
      </c>
      <c r="E21" s="13">
        <v>31172</v>
      </c>
      <c r="F21" s="13">
        <v>30579</v>
      </c>
      <c r="G21" s="13">
        <v>38155</v>
      </c>
      <c r="H21" s="13">
        <v>40669</v>
      </c>
      <c r="I21" s="13">
        <v>20949</v>
      </c>
      <c r="J21" s="11">
        <f t="shared" si="2"/>
        <v>279274</v>
      </c>
      <c r="K21" s="56"/>
    </row>
    <row r="22" spans="1:11" ht="17.25" customHeight="1">
      <c r="A22" s="12" t="s">
        <v>30</v>
      </c>
      <c r="B22" s="13">
        <v>14991</v>
      </c>
      <c r="C22" s="13">
        <v>22928</v>
      </c>
      <c r="D22" s="13">
        <v>28316</v>
      </c>
      <c r="E22" s="13">
        <v>17534</v>
      </c>
      <c r="F22" s="13">
        <v>17200</v>
      </c>
      <c r="G22" s="13">
        <v>21462</v>
      </c>
      <c r="H22" s="13">
        <v>22876</v>
      </c>
      <c r="I22" s="13">
        <v>11784</v>
      </c>
      <c r="J22" s="11">
        <f t="shared" si="2"/>
        <v>157091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7719</v>
      </c>
      <c r="J23" s="11">
        <f t="shared" si="2"/>
        <v>7719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9538.69</v>
      </c>
      <c r="J31" s="24">
        <f t="shared" ref="J31:J69" si="7">SUM(B31:I31)</f>
        <v>9538.69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1431136.23</v>
      </c>
      <c r="C43" s="23">
        <f t="shared" ref="C43:I43" si="8">+C44+C52</f>
        <v>2033095.4300000002</v>
      </c>
      <c r="D43" s="23">
        <f t="shared" si="8"/>
        <v>2243020.4900000002</v>
      </c>
      <c r="E43" s="23">
        <f t="shared" si="8"/>
        <v>1152519.71</v>
      </c>
      <c r="F43" s="23">
        <f t="shared" si="8"/>
        <v>1332639.17</v>
      </c>
      <c r="G43" s="23">
        <f t="shared" si="8"/>
        <v>1948610.17</v>
      </c>
      <c r="H43" s="23">
        <f t="shared" si="8"/>
        <v>2582690.04</v>
      </c>
      <c r="I43" s="23">
        <f t="shared" si="8"/>
        <v>1345066.47</v>
      </c>
      <c r="J43" s="23">
        <f t="shared" si="7"/>
        <v>14068777.709999999</v>
      </c>
    </row>
    <row r="44" spans="1:10" ht="17.25" customHeight="1">
      <c r="A44" s="16" t="s">
        <v>51</v>
      </c>
      <c r="B44" s="24">
        <f>SUM(B45:B51)</f>
        <v>1416237.7</v>
      </c>
      <c r="C44" s="24">
        <f t="shared" ref="C44:J44" si="9">SUM(C45:C51)</f>
        <v>2012858.12</v>
      </c>
      <c r="D44" s="24">
        <f t="shared" si="9"/>
        <v>2222680.66</v>
      </c>
      <c r="E44" s="24">
        <f t="shared" si="9"/>
        <v>1140904.3799999999</v>
      </c>
      <c r="F44" s="24">
        <f t="shared" si="9"/>
        <v>1313364.28</v>
      </c>
      <c r="G44" s="24">
        <f t="shared" si="9"/>
        <v>1930659.26</v>
      </c>
      <c r="H44" s="24">
        <f t="shared" si="9"/>
        <v>2557559.9700000002</v>
      </c>
      <c r="I44" s="24">
        <f t="shared" si="9"/>
        <v>1331806.1599999999</v>
      </c>
      <c r="J44" s="24">
        <f t="shared" si="9"/>
        <v>13926070.530000001</v>
      </c>
    </row>
    <row r="45" spans="1:10" ht="17.25" customHeight="1">
      <c r="A45" s="37" t="s">
        <v>52</v>
      </c>
      <c r="B45" s="24">
        <f t="shared" ref="B45:I45" si="10">ROUND(B26*B7,2)</f>
        <v>1416237.7</v>
      </c>
      <c r="C45" s="24">
        <f t="shared" si="10"/>
        <v>2008394.1</v>
      </c>
      <c r="D45" s="24">
        <f t="shared" si="10"/>
        <v>2222680.66</v>
      </c>
      <c r="E45" s="24">
        <f t="shared" si="10"/>
        <v>1116397.46</v>
      </c>
      <c r="F45" s="24">
        <f t="shared" si="10"/>
        <v>1313364.28</v>
      </c>
      <c r="G45" s="24">
        <f t="shared" si="10"/>
        <v>1930659.26</v>
      </c>
      <c r="H45" s="24">
        <f t="shared" si="10"/>
        <v>2557559.9700000002</v>
      </c>
      <c r="I45" s="24">
        <f t="shared" si="10"/>
        <v>1322267.47</v>
      </c>
      <c r="J45" s="24">
        <f t="shared" si="7"/>
        <v>13887560.900000002</v>
      </c>
    </row>
    <row r="46" spans="1:10" ht="17.25" customHeight="1">
      <c r="A46" s="37" t="s">
        <v>53</v>
      </c>
      <c r="B46" s="20">
        <v>0</v>
      </c>
      <c r="C46" s="24">
        <f>ROUND(C27*C7,2)</f>
        <v>4464.0200000000004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4464.0200000000004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33477.67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33477.67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-8970.75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-8970.75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9538.69</v>
      </c>
      <c r="J49" s="24">
        <f>SUM(B49:I49)</f>
        <v>9538.69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-262995.65999999997</v>
      </c>
      <c r="C56" s="38">
        <f t="shared" si="11"/>
        <v>-224065.68</v>
      </c>
      <c r="D56" s="38">
        <f t="shared" si="11"/>
        <v>-225871.09</v>
      </c>
      <c r="E56" s="38">
        <f t="shared" si="11"/>
        <v>-143440.41999999998</v>
      </c>
      <c r="F56" s="38">
        <f t="shared" si="11"/>
        <v>-256886</v>
      </c>
      <c r="G56" s="38">
        <f t="shared" si="11"/>
        <v>70415.590000000026</v>
      </c>
      <c r="H56" s="38">
        <f t="shared" si="11"/>
        <v>-284051.48000000004</v>
      </c>
      <c r="I56" s="38">
        <f t="shared" si="11"/>
        <v>-52472</v>
      </c>
      <c r="J56" s="38">
        <f t="shared" si="7"/>
        <v>-1379366.7399999998</v>
      </c>
    </row>
    <row r="57" spans="1:10" ht="18.75" customHeight="1">
      <c r="A57" s="16" t="s">
        <v>86</v>
      </c>
      <c r="B57" s="38">
        <f t="shared" ref="B57:I57" si="12">B58+B59+B60+B61+B62+B63</f>
        <v>-247401.44</v>
      </c>
      <c r="C57" s="38">
        <f t="shared" si="12"/>
        <v>-201224.97</v>
      </c>
      <c r="D57" s="38">
        <f t="shared" si="12"/>
        <v>-203343.73</v>
      </c>
      <c r="E57" s="38">
        <f t="shared" si="12"/>
        <v>-85029</v>
      </c>
      <c r="F57" s="38">
        <f t="shared" si="12"/>
        <v>-240395.44</v>
      </c>
      <c r="G57" s="38">
        <f t="shared" si="12"/>
        <v>-264176.82</v>
      </c>
      <c r="H57" s="38">
        <f t="shared" si="12"/>
        <v>-252601.46000000002</v>
      </c>
      <c r="I57" s="38">
        <f t="shared" si="12"/>
        <v>-171285</v>
      </c>
      <c r="J57" s="38">
        <f t="shared" si="7"/>
        <v>-1665457.86</v>
      </c>
    </row>
    <row r="58" spans="1:10" ht="18.75" customHeight="1">
      <c r="A58" s="12" t="s">
        <v>87</v>
      </c>
      <c r="B58" s="38">
        <f>-ROUND(B9*$D$3,2)</f>
        <v>-141285</v>
      </c>
      <c r="C58" s="38">
        <f t="shared" ref="C58:I58" si="13">-ROUND(C9*$D$3,2)</f>
        <v>-192501</v>
      </c>
      <c r="D58" s="38">
        <f t="shared" si="13"/>
        <v>-172512</v>
      </c>
      <c r="E58" s="38">
        <f t="shared" si="13"/>
        <v>-85029</v>
      </c>
      <c r="F58" s="38">
        <f t="shared" si="13"/>
        <v>-127101</v>
      </c>
      <c r="G58" s="38">
        <f t="shared" si="13"/>
        <v>-151005</v>
      </c>
      <c r="H58" s="38">
        <f t="shared" si="13"/>
        <v>-176655</v>
      </c>
      <c r="I58" s="38">
        <f t="shared" si="13"/>
        <v>-171285</v>
      </c>
      <c r="J58" s="38">
        <f t="shared" si="7"/>
        <v>-1217373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-1533</v>
      </c>
      <c r="C60" s="50">
        <v>-966</v>
      </c>
      <c r="D60" s="50">
        <v>-960</v>
      </c>
      <c r="E60" s="20">
        <v>0</v>
      </c>
      <c r="F60" s="50">
        <v>-1176</v>
      </c>
      <c r="G60" s="50">
        <v>-465</v>
      </c>
      <c r="H60" s="50">
        <v>-414</v>
      </c>
      <c r="I60" s="20">
        <v>0</v>
      </c>
      <c r="J60" s="38">
        <f t="shared" si="7"/>
        <v>-5514</v>
      </c>
    </row>
    <row r="61" spans="1:10" ht="18.75" customHeight="1">
      <c r="A61" s="12" t="s">
        <v>63</v>
      </c>
      <c r="B61" s="50">
        <v>-363</v>
      </c>
      <c r="C61" s="50">
        <v>-309</v>
      </c>
      <c r="D61" s="50">
        <v>-150</v>
      </c>
      <c r="E61" s="20">
        <v>0</v>
      </c>
      <c r="F61" s="50">
        <v>-297</v>
      </c>
      <c r="G61" s="50">
        <v>-150</v>
      </c>
      <c r="H61" s="50">
        <v>0</v>
      </c>
      <c r="I61" s="20">
        <v>0</v>
      </c>
      <c r="J61" s="38">
        <f t="shared" si="7"/>
        <v>-1269</v>
      </c>
    </row>
    <row r="62" spans="1:10" ht="18.75" customHeight="1">
      <c r="A62" s="12" t="s">
        <v>64</v>
      </c>
      <c r="B62" s="50">
        <v>-104192.44</v>
      </c>
      <c r="C62" s="50">
        <v>-7448.97</v>
      </c>
      <c r="D62" s="50">
        <v>-29693.73</v>
      </c>
      <c r="E62" s="20">
        <v>0</v>
      </c>
      <c r="F62" s="50">
        <v>-111737.44</v>
      </c>
      <c r="G62" s="50">
        <v>-112556.82</v>
      </c>
      <c r="H62" s="50">
        <v>-75532.460000000006</v>
      </c>
      <c r="I62" s="20">
        <v>0</v>
      </c>
      <c r="J62" s="38">
        <f>SUM(B62:I62)</f>
        <v>-441161.86000000004</v>
      </c>
    </row>
    <row r="63" spans="1:10" ht="18.75" customHeight="1">
      <c r="A63" s="12" t="s">
        <v>65</v>
      </c>
      <c r="B63" s="50">
        <v>-28</v>
      </c>
      <c r="C63" s="50">
        <v>0</v>
      </c>
      <c r="D63" s="20">
        <v>-28</v>
      </c>
      <c r="E63" s="20">
        <v>0</v>
      </c>
      <c r="F63" s="20">
        <v>-84</v>
      </c>
      <c r="G63" s="20">
        <v>0</v>
      </c>
      <c r="H63" s="20">
        <v>0</v>
      </c>
      <c r="I63" s="20">
        <v>0</v>
      </c>
      <c r="J63" s="38">
        <f t="shared" si="7"/>
        <v>-140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-22840.71</v>
      </c>
      <c r="D64" s="20">
        <f t="shared" si="14"/>
        <v>-22527.359999999997</v>
      </c>
      <c r="E64" s="20">
        <f t="shared" si="14"/>
        <v>-58411.42</v>
      </c>
      <c r="F64" s="20">
        <f t="shared" si="14"/>
        <v>-16490.560000000001</v>
      </c>
      <c r="G64" s="20">
        <f t="shared" si="14"/>
        <v>-21016.410000000003</v>
      </c>
      <c r="H64" s="20">
        <f t="shared" si="14"/>
        <v>-31450.02</v>
      </c>
      <c r="I64" s="20">
        <f t="shared" si="14"/>
        <v>-15388</v>
      </c>
      <c r="J64" s="38">
        <f t="shared" si="7"/>
        <v>-203718.69999999998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121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5">
        <v>355608.82</v>
      </c>
      <c r="H88" s="20">
        <v>0</v>
      </c>
      <c r="I88" s="25">
        <v>134201</v>
      </c>
      <c r="J88" s="51">
        <f>SUM(B88:I88)</f>
        <v>489809.82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1168140.57</v>
      </c>
      <c r="C91" s="25">
        <f t="shared" si="15"/>
        <v>1809029.7500000002</v>
      </c>
      <c r="D91" s="25">
        <f t="shared" si="15"/>
        <v>2017149.4000000001</v>
      </c>
      <c r="E91" s="25">
        <f t="shared" si="15"/>
        <v>1009079.2899999998</v>
      </c>
      <c r="F91" s="25">
        <f t="shared" si="15"/>
        <v>1075753.17</v>
      </c>
      <c r="G91" s="25">
        <f t="shared" si="15"/>
        <v>2019025.76</v>
      </c>
      <c r="H91" s="25">
        <f t="shared" si="15"/>
        <v>2298638.56</v>
      </c>
      <c r="I91" s="25">
        <f t="shared" si="15"/>
        <v>1292594.47</v>
      </c>
      <c r="J91" s="51">
        <f>SUM(B91:I91)</f>
        <v>12689410.970000003</v>
      </c>
      <c r="K91" s="58"/>
    </row>
    <row r="92" spans="1:11" ht="18.75" customHeight="1">
      <c r="A92" s="16" t="s">
        <v>94</v>
      </c>
      <c r="B92" s="25">
        <f t="shared" ref="B92:I92" si="16">+B44+B57+B64+B88</f>
        <v>1153242.04</v>
      </c>
      <c r="C92" s="25">
        <f t="shared" si="16"/>
        <v>1788792.4400000002</v>
      </c>
      <c r="D92" s="25">
        <f t="shared" si="16"/>
        <v>1996809.57</v>
      </c>
      <c r="E92" s="25">
        <f t="shared" si="16"/>
        <v>997463.95999999985</v>
      </c>
      <c r="F92" s="25">
        <f t="shared" si="16"/>
        <v>1056478.28</v>
      </c>
      <c r="G92" s="25">
        <f t="shared" si="16"/>
        <v>2001074.85</v>
      </c>
      <c r="H92" s="25">
        <f t="shared" si="16"/>
        <v>2273508.4900000002</v>
      </c>
      <c r="I92" s="25">
        <f t="shared" si="16"/>
        <v>1279334.1599999999</v>
      </c>
      <c r="J92" s="51">
        <f>SUM(B92:I92)</f>
        <v>12546703.790000001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12689410.960000001</v>
      </c>
    </row>
    <row r="100" spans="1:10" ht="18.75" customHeight="1">
      <c r="A100" s="27" t="s">
        <v>82</v>
      </c>
      <c r="B100" s="28">
        <v>146381.42000000001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146381.42000000001</v>
      </c>
    </row>
    <row r="101" spans="1:10" ht="18.75" customHeight="1">
      <c r="A101" s="27" t="s">
        <v>83</v>
      </c>
      <c r="B101" s="28">
        <v>1021759.15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1021759.15</v>
      </c>
    </row>
    <row r="102" spans="1:10" ht="18.75" customHeight="1">
      <c r="A102" s="27" t="s">
        <v>84</v>
      </c>
      <c r="B102" s="43">
        <v>0</v>
      </c>
      <c r="C102" s="28">
        <f>+C91</f>
        <v>1809029.7500000002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1809029.7500000002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2017149.4000000001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2017149.4000000001</v>
      </c>
    </row>
    <row r="104" spans="1:10" ht="18.75" customHeight="1">
      <c r="A104" s="27" t="s">
        <v>117</v>
      </c>
      <c r="B104" s="43">
        <v>0</v>
      </c>
      <c r="C104" s="43">
        <v>0</v>
      </c>
      <c r="D104" s="43">
        <v>0</v>
      </c>
      <c r="E104" s="28">
        <v>421328.77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421328.77</v>
      </c>
    </row>
    <row r="105" spans="1:10" ht="18.75" customHeight="1">
      <c r="A105" s="27" t="s">
        <v>118</v>
      </c>
      <c r="B105" s="43">
        <v>0</v>
      </c>
      <c r="C105" s="43">
        <v>0</v>
      </c>
      <c r="D105" s="43">
        <v>0</v>
      </c>
      <c r="E105" s="28">
        <v>587750.51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587750.51</v>
      </c>
    </row>
    <row r="106" spans="1:10" ht="18.75" customHeight="1">
      <c r="A106" s="27" t="s">
        <v>119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1075753.17</v>
      </c>
      <c r="G107" s="43">
        <v>0</v>
      </c>
      <c r="H107" s="43">
        <v>0</v>
      </c>
      <c r="I107" s="43">
        <v>0</v>
      </c>
      <c r="J107" s="44">
        <f t="shared" si="18"/>
        <v>1075753.17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207406.55</v>
      </c>
      <c r="H108" s="43">
        <v>0</v>
      </c>
      <c r="I108" s="43">
        <v>0</v>
      </c>
      <c r="J108" s="44">
        <f t="shared" si="18"/>
        <v>207406.55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338479.63</v>
      </c>
      <c r="H109" s="43">
        <v>0</v>
      </c>
      <c r="I109" s="43">
        <v>0</v>
      </c>
      <c r="J109" s="44">
        <f t="shared" si="18"/>
        <v>338479.63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747175.96</v>
      </c>
      <c r="H110" s="43">
        <v>0</v>
      </c>
      <c r="I110" s="43">
        <v>0</v>
      </c>
      <c r="J110" s="44">
        <f t="shared" si="18"/>
        <v>747175.96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725963.62</v>
      </c>
      <c r="H111" s="43">
        <v>0</v>
      </c>
      <c r="I111" s="43">
        <v>0</v>
      </c>
      <c r="J111" s="44">
        <f t="shared" si="18"/>
        <v>725963.62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675982.73</v>
      </c>
      <c r="I112" s="43">
        <v>0</v>
      </c>
      <c r="J112" s="44">
        <f t="shared" si="18"/>
        <v>675982.73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53303.86</v>
      </c>
      <c r="I113" s="43">
        <v>0</v>
      </c>
      <c r="J113" s="44">
        <f t="shared" si="18"/>
        <v>53303.86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374754.23</v>
      </c>
      <c r="I114" s="43">
        <v>0</v>
      </c>
      <c r="J114" s="44">
        <f t="shared" si="18"/>
        <v>374754.23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323380.23</v>
      </c>
      <c r="I115" s="43">
        <v>0</v>
      </c>
      <c r="J115" s="44">
        <f t="shared" si="18"/>
        <v>323380.23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871217.5</v>
      </c>
      <c r="I116" s="43">
        <v>0</v>
      </c>
      <c r="J116" s="44">
        <f t="shared" si="18"/>
        <v>871217.5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461033.6</v>
      </c>
      <c r="J117" s="44">
        <f t="shared" si="18"/>
        <v>461033.6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831560.88</v>
      </c>
      <c r="J118" s="47">
        <f t="shared" si="18"/>
        <v>831560.88</v>
      </c>
    </row>
    <row r="119" spans="1:10" ht="18.75" customHeight="1">
      <c r="A119" s="67" t="s">
        <v>122</v>
      </c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 t="s">
        <v>123</v>
      </c>
    </row>
    <row r="121" spans="1:10" ht="18.75" customHeight="1">
      <c r="A121" s="42" t="s">
        <v>124</v>
      </c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2013-11-13T20:15:27Z</dcterms:modified>
</cp:coreProperties>
</file>