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83" i="8"/>
  <c r="B9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10"/>
  <c r="J11"/>
  <c r="B12"/>
  <c r="C12"/>
  <c r="J12" s="1"/>
  <c r="D12"/>
  <c r="E12"/>
  <c r="F12"/>
  <c r="G12"/>
  <c r="H12"/>
  <c r="I12"/>
  <c r="J13"/>
  <c r="J14"/>
  <c r="J15"/>
  <c r="B16"/>
  <c r="C16"/>
  <c r="D16"/>
  <c r="E16"/>
  <c r="J16" s="1"/>
  <c r="F16"/>
  <c r="G16"/>
  <c r="H16"/>
  <c r="I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C56" s="1"/>
  <c r="D58"/>
  <c r="D57" s="1"/>
  <c r="D56" s="1"/>
  <c r="E58"/>
  <c r="E57" s="1"/>
  <c r="E56" s="1"/>
  <c r="F58"/>
  <c r="F57" s="1"/>
  <c r="F56" s="1"/>
  <c r="G58"/>
  <c r="G57" s="1"/>
  <c r="G56" s="1"/>
  <c r="H58"/>
  <c r="H57" s="1"/>
  <c r="H56" s="1"/>
  <c r="I58"/>
  <c r="I57" s="1"/>
  <c r="J58"/>
  <c r="J59"/>
  <c r="J60"/>
  <c r="J61"/>
  <c r="J62"/>
  <c r="J63"/>
  <c r="B64"/>
  <c r="C64"/>
  <c r="D64"/>
  <c r="E64"/>
  <c r="F64"/>
  <c r="G64"/>
  <c r="H64"/>
  <c r="I64"/>
  <c r="J64" s="1"/>
  <c r="J65"/>
  <c r="J66"/>
  <c r="J67"/>
  <c r="J68"/>
  <c r="J69"/>
  <c r="J90"/>
  <c r="B93"/>
  <c r="C93"/>
  <c r="D93"/>
  <c r="E93"/>
  <c r="F93"/>
  <c r="G93"/>
  <c r="H93"/>
  <c r="I93"/>
  <c r="J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I56" l="1"/>
  <c r="H43"/>
  <c r="H92"/>
  <c r="H91" s="1"/>
  <c r="F43"/>
  <c r="F92"/>
  <c r="F91" s="1"/>
  <c r="F107" s="1"/>
  <c r="J107" s="1"/>
  <c r="D43"/>
  <c r="D92"/>
  <c r="D91" s="1"/>
  <c r="D103" s="1"/>
  <c r="J103" s="1"/>
  <c r="J8"/>
  <c r="J7" s="1"/>
  <c r="B7"/>
  <c r="B45" s="1"/>
  <c r="J57"/>
  <c r="B56"/>
  <c r="J56" s="1"/>
  <c r="I43"/>
  <c r="I92"/>
  <c r="I91" s="1"/>
  <c r="G43"/>
  <c r="G92"/>
  <c r="G91" s="1"/>
  <c r="E48"/>
  <c r="J48" s="1"/>
  <c r="E45"/>
  <c r="E44" s="1"/>
  <c r="C45"/>
  <c r="C46"/>
  <c r="J46" s="1"/>
  <c r="E43" l="1"/>
  <c r="E92"/>
  <c r="E91" s="1"/>
  <c r="J45"/>
  <c r="J44" s="1"/>
  <c r="B44"/>
  <c r="C44"/>
  <c r="C43" l="1"/>
  <c r="C92"/>
  <c r="C91" s="1"/>
  <c r="C102" s="1"/>
  <c r="J102" s="1"/>
  <c r="J99" s="1"/>
  <c r="B43"/>
  <c r="J43" s="1"/>
  <c r="B92"/>
  <c r="J92" l="1"/>
  <c r="B91"/>
  <c r="J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<sst xmlns="http://schemas.openxmlformats.org/spreadsheetml/2006/main" count="122" uniqueCount="122">
  <si>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</si>
  <si>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</si>
  <si>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</si>
  <si>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</si>
  <si>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</si>
  <si>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</si>
  <si>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</si>
  <si>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</si>
  <si>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</si>
  <si>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</si>
  <si>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</si>
  <si>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</si>
  <si>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</si>
  <si>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</si>
  <si>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</si>
  <si>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</si>
  <si>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</si>
  <si>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</si>
  <si>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</si>
  <si>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</si>
  <si>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</si>
  <si>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</si>
  <si>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</si>
  <si>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</si>
  <si>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</si>
  <si>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</si>
  <si>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</si>
  <si>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</si>
  <si>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</si>
  <si>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</si>
  <si>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</si>
  <si>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</si>
  <si>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</si>
  <si>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</si>
  <si>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</si>
  <si>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</si>
  <si>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</si>
  <si>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</si>
  <si>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</si>
  <si>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</si>
  <si>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</si>
  <si>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</si>
  <si>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</si>
  <si>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</si>
  <si>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</si>
  <si>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</si>
  <si>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</si>
  <si>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</si>
  <si>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</si>
  <si>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</si>
  <si>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</si>
  <si>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</si>
  <si>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</si>
  <si>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</si>
  <si>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</si>
  <si>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</si>
  <si>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</si>
  <si>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</si>
  <si>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</si>
  <si>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</si>
  <si>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</si>
  <si>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</si>
  <si>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</si>
  <si>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</si>
  <si>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</si>
  <si>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</si>
  <si>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</si>
  <si>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</si>
  <si>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</si>
  <si>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</si>
  <si>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</si>
  <si>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</si>
  <si>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</si>
  <si>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</si>
  <si>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</si>
  <si>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</si>
  <si>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</si>
  <si>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</si>
  <si>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</si>
  <si>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</si>
  <si>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</si>
  <si>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</si>
  <si>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</si>
  <si>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</si>
  <si>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</si>
  <si>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</si>
  <si>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</si>
  <si>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</si>
  <si>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</si>
  <si>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</si>
  <si>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</si>
  <si>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</si>
  <si>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</si>
  <si>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</si>
  <si>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</si>
  <si>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</si>
  <si>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</si>
  <si>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</si>
  <si>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</si>
  <si>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</si>
  <si>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</si>
  <si>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</si>
  <si>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</si>
  <si>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</si>
  <si>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</si>
  <si>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</si>
  <si>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</si>
  <si>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</si>
  <si>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</si>
  <si>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</si>
  <si>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</si>
  <si>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</si>
  <si>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</si>
  <si>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</si>
  <si>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</si>
  <si>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</si>
  <si>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</si>
  <si>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</si>
  <si>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</si>
  <si>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</si>
  <si>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</si>
  <si>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06/11/13 - VENCIMENTO 13/11/13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</si>
</sst>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608338</v>
      </c>
      <c r="C7" s="9">
        <f t="shared" si="0"/>
        <v>759125</v>
      </c>
      <c r="D7" s="9">
        <f t="shared" si="0"/>
        <v>793169</v>
      </c>
      <c r="E7" s="9">
        <f t="shared" si="0"/>
        <v>406986</v>
      </c>
      <c r="F7" s="9">
        <f t="shared" si="0"/>
        <v>557259</v>
      </c>
      <c r="G7" s="9">
        <f t="shared" si="0"/>
        <v>794680</v>
      </c>
      <c r="H7" s="9">
        <f t="shared" si="0"/>
        <v>1237970</v>
      </c>
      <c r="I7" s="9">
        <f t="shared" si="0"/>
        <v>577535</v>
      </c>
      <c r="J7" s="9">
        <f t="shared" si="0"/>
        <v>5735062</v>
      </c>
      <c r="K7" s="56"/>
    </row>
    <row r="8" spans="1:12" ht="17.25" customHeight="1">
      <c r="A8" s="10" t="s">
        <v>33</v>
      </c>
      <c r="B8" s="11">
        <f>B9+B12</f>
        <v>361270</v>
      </c>
      <c r="C8" s="11">
        <f t="shared" ref="C8:I8" si="1">C9+C12</f>
        <v>465771</v>
      </c>
      <c r="D8" s="11">
        <f t="shared" si="1"/>
        <v>452617</v>
      </c>
      <c r="E8" s="11">
        <f t="shared" si="1"/>
        <v>226056</v>
      </c>
      <c r="F8" s="11">
        <f t="shared" si="1"/>
        <v>330653</v>
      </c>
      <c r="G8" s="11">
        <f t="shared" si="1"/>
        <v>445815</v>
      </c>
      <c r="H8" s="11">
        <f t="shared" si="1"/>
        <v>671823</v>
      </c>
      <c r="I8" s="11">
        <f t="shared" si="1"/>
        <v>355966</v>
      </c>
      <c r="J8" s="11">
        <f t="shared" ref="J8:J23" si="2">SUM(B8:I8)</f>
        <v>3309971</v>
      </c>
    </row>
    <row r="9" spans="1:12" ht="17.25" customHeight="1">
      <c r="A9" s="15" t="s">
        <v>18</v>
      </c>
      <c r="B9" s="13">
        <f>+B10+B11</f>
        <v>45092</v>
      </c>
      <c r="C9" s="13">
        <f t="shared" ref="C9:I9" si="3">+C10+C11</f>
        <v>60926</v>
      </c>
      <c r="D9" s="13">
        <f t="shared" si="3"/>
        <v>53826</v>
      </c>
      <c r="E9" s="13">
        <f t="shared" si="3"/>
        <v>26948</v>
      </c>
      <c r="F9" s="13">
        <f t="shared" si="3"/>
        <v>41158</v>
      </c>
      <c r="G9" s="13">
        <f t="shared" si="3"/>
        <v>49169</v>
      </c>
      <c r="H9" s="13">
        <f t="shared" si="3"/>
        <v>58708</v>
      </c>
      <c r="I9" s="13">
        <f t="shared" si="3"/>
        <v>55557</v>
      </c>
      <c r="J9" s="11">
        <f t="shared" si="2"/>
        <v>391384</v>
      </c>
    </row>
    <row r="10" spans="1:12" ht="17.25" customHeight="1">
      <c r="A10" s="31" t="s">
        <v>19</v>
      </c>
      <c r="B10" s="13">
        <v>43614</v>
      </c>
      <c r="C10" s="13">
        <v>56859</v>
      </c>
      <c r="D10" s="13">
        <v>46109</v>
      </c>
      <c r="E10" s="13">
        <v>24427</v>
      </c>
      <c r="F10" s="13">
        <v>39728</v>
      </c>
      <c r="G10" s="13">
        <v>42989</v>
      </c>
      <c r="H10" s="13">
        <v>52346</v>
      </c>
      <c r="I10" s="13">
        <v>54328</v>
      </c>
      <c r="J10" s="11">
        <f>SUM(B10:I10)</f>
        <v>360400</v>
      </c>
    </row>
    <row r="11" spans="1:12" ht="17.25" customHeight="1">
      <c r="A11" s="31" t="s">
        <v>20</v>
      </c>
      <c r="B11" s="13">
        <v>1478</v>
      </c>
      <c r="C11" s="13">
        <v>4067</v>
      </c>
      <c r="D11" s="13">
        <v>7717</v>
      </c>
      <c r="E11" s="13">
        <v>2521</v>
      </c>
      <c r="F11" s="13">
        <v>1430</v>
      </c>
      <c r="G11" s="13">
        <v>6180</v>
      </c>
      <c r="H11" s="13">
        <v>6362</v>
      </c>
      <c r="I11" s="13">
        <v>1229</v>
      </c>
      <c r="J11" s="11">
        <f>SUM(B11:I11)</f>
        <v>30984</v>
      </c>
    </row>
    <row r="12" spans="1:12" ht="17.25" customHeight="1">
      <c r="A12" s="15" t="s">
        <v>34</v>
      </c>
      <c r="B12" s="17">
        <f t="shared" ref="B12:I12" si="4">SUM(B13:B15)</f>
        <v>316178</v>
      </c>
      <c r="C12" s="17">
        <f t="shared" si="4"/>
        <v>404845</v>
      </c>
      <c r="D12" s="17">
        <f t="shared" si="4"/>
        <v>398791</v>
      </c>
      <c r="E12" s="17">
        <f t="shared" si="4"/>
        <v>199108</v>
      </c>
      <c r="F12" s="17">
        <f t="shared" si="4"/>
        <v>289495</v>
      </c>
      <c r="G12" s="17">
        <f t="shared" si="4"/>
        <v>396646</v>
      </c>
      <c r="H12" s="17">
        <f t="shared" si="4"/>
        <v>613115</v>
      </c>
      <c r="I12" s="17">
        <f t="shared" si="4"/>
        <v>300409</v>
      </c>
      <c r="J12" s="11">
        <f t="shared" si="2"/>
        <v>2918587</v>
      </c>
    </row>
    <row r="13" spans="1:12" ht="17.25" customHeight="1">
      <c r="A13" s="14" t="s">
        <v>21</v>
      </c>
      <c r="B13" s="13">
        <v>122613</v>
      </c>
      <c r="C13" s="13">
        <v>170053</v>
      </c>
      <c r="D13" s="13">
        <v>174281</v>
      </c>
      <c r="E13" s="13">
        <v>88528</v>
      </c>
      <c r="F13" s="13">
        <v>124194</v>
      </c>
      <c r="G13" s="13">
        <v>168430</v>
      </c>
      <c r="H13" s="13">
        <v>255150</v>
      </c>
      <c r="I13" s="13">
        <v>118653</v>
      </c>
      <c r="J13" s="11">
        <f t="shared" si="2"/>
        <v>1221902</v>
      </c>
      <c r="K13" s="56"/>
      <c r="L13" s="57"/>
    </row>
    <row r="14" spans="1:12" ht="17.25" customHeight="1">
      <c r="A14" s="14" t="s">
        <v>22</v>
      </c>
      <c r="B14" s="13">
        <v>141184</v>
      </c>
      <c r="C14" s="13">
        <v>161247</v>
      </c>
      <c r="D14" s="13">
        <v>157541</v>
      </c>
      <c r="E14" s="13">
        <v>76395</v>
      </c>
      <c r="F14" s="13">
        <v>120881</v>
      </c>
      <c r="G14" s="13">
        <v>166073</v>
      </c>
      <c r="H14" s="13">
        <v>276314</v>
      </c>
      <c r="I14" s="13">
        <v>131763</v>
      </c>
      <c r="J14" s="11">
        <f t="shared" si="2"/>
        <v>1231398</v>
      </c>
      <c r="K14" s="56"/>
    </row>
    <row r="15" spans="1:12" ht="17.25" customHeight="1">
      <c r="A15" s="14" t="s">
        <v>23</v>
      </c>
      <c r="B15" s="13">
        <v>52381</v>
      </c>
      <c r="C15" s="13">
        <v>73545</v>
      </c>
      <c r="D15" s="13">
        <v>66969</v>
      </c>
      <c r="E15" s="13">
        <v>34185</v>
      </c>
      <c r="F15" s="13">
        <v>44420</v>
      </c>
      <c r="G15" s="13">
        <v>62143</v>
      </c>
      <c r="H15" s="13">
        <v>81651</v>
      </c>
      <c r="I15" s="13">
        <v>49993</v>
      </c>
      <c r="J15" s="11">
        <f t="shared" si="2"/>
        <v>465287</v>
      </c>
    </row>
    <row r="16" spans="1:12" ht="17.25" customHeight="1">
      <c r="A16" s="16" t="s">
        <v>24</v>
      </c>
      <c r="B16" s="11">
        <f>+B17+B18+B19</f>
        <v>206902</v>
      </c>
      <c r="C16" s="11">
        <f t="shared" ref="C16:I16" si="5">+C17+C18+C19</f>
        <v>231987</v>
      </c>
      <c r="D16" s="11">
        <f t="shared" si="5"/>
        <v>264585</v>
      </c>
      <c r="E16" s="11">
        <f t="shared" si="5"/>
        <v>134883</v>
      </c>
      <c r="F16" s="11">
        <f t="shared" si="5"/>
        <v>179442</v>
      </c>
      <c r="G16" s="11">
        <f t="shared" si="5"/>
        <v>288804</v>
      </c>
      <c r="H16" s="11">
        <f t="shared" si="5"/>
        <v>500266</v>
      </c>
      <c r="I16" s="11">
        <f t="shared" si="5"/>
        <v>180868</v>
      </c>
      <c r="J16" s="11">
        <f t="shared" si="2"/>
        <v>1987737</v>
      </c>
    </row>
    <row r="17" spans="1:11" ht="17.25" customHeight="1">
      <c r="A17" s="12" t="s">
        <v>25</v>
      </c>
      <c r="B17" s="13">
        <v>92461</v>
      </c>
      <c r="C17" s="13">
        <v>115923</v>
      </c>
      <c r="D17" s="13">
        <v>134310</v>
      </c>
      <c r="E17" s="13">
        <v>68960</v>
      </c>
      <c r="F17" s="13">
        <v>90012</v>
      </c>
      <c r="G17" s="13">
        <v>142840</v>
      </c>
      <c r="H17" s="13">
        <v>235989</v>
      </c>
      <c r="I17" s="13">
        <v>89472</v>
      </c>
      <c r="J17" s="11">
        <f t="shared" si="2"/>
        <v>969967</v>
      </c>
      <c r="K17" s="56"/>
    </row>
    <row r="18" spans="1:11" ht="17.25" customHeight="1">
      <c r="A18" s="12" t="s">
        <v>26</v>
      </c>
      <c r="B18" s="13">
        <v>85750</v>
      </c>
      <c r="C18" s="13">
        <v>82917</v>
      </c>
      <c r="D18" s="13">
        <v>94146</v>
      </c>
      <c r="E18" s="13">
        <v>46927</v>
      </c>
      <c r="F18" s="13">
        <v>67775</v>
      </c>
      <c r="G18" s="13">
        <v>109359</v>
      </c>
      <c r="H18" s="13">
        <v>208538</v>
      </c>
      <c r="I18" s="13">
        <v>68450</v>
      </c>
      <c r="J18" s="11">
        <f t="shared" si="2"/>
        <v>763862</v>
      </c>
      <c r="K18" s="56"/>
    </row>
    <row r="19" spans="1:11" ht="17.25" customHeight="1">
      <c r="A19" s="12" t="s">
        <v>27</v>
      </c>
      <c r="B19" s="13">
        <v>28691</v>
      </c>
      <c r="C19" s="13">
        <v>33147</v>
      </c>
      <c r="D19" s="13">
        <v>36129</v>
      </c>
      <c r="E19" s="13">
        <v>18996</v>
      </c>
      <c r="F19" s="13">
        <v>21655</v>
      </c>
      <c r="G19" s="13">
        <v>36605</v>
      </c>
      <c r="H19" s="13">
        <v>55739</v>
      </c>
      <c r="I19" s="13">
        <v>22946</v>
      </c>
      <c r="J19" s="11">
        <f t="shared" si="2"/>
        <v>253908</v>
      </c>
    </row>
    <row r="20" spans="1:11" ht="17.25" customHeight="1">
      <c r="A20" s="16" t="s">
        <v>28</v>
      </c>
      <c r="B20" s="13">
        <v>40166</v>
      </c>
      <c r="C20" s="13">
        <v>61367</v>
      </c>
      <c r="D20" s="13">
        <v>75967</v>
      </c>
      <c r="E20" s="13">
        <v>46047</v>
      </c>
      <c r="F20" s="13">
        <v>47164</v>
      </c>
      <c r="G20" s="13">
        <v>60061</v>
      </c>
      <c r="H20" s="13">
        <v>65881</v>
      </c>
      <c r="I20" s="13">
        <v>32691</v>
      </c>
      <c r="J20" s="11">
        <f t="shared" si="2"/>
        <v>429344</v>
      </c>
    </row>
    <row r="21" spans="1:11" ht="17.25" customHeight="1">
      <c r="A21" s="12" t="s">
        <v>29</v>
      </c>
      <c r="B21" s="13">
        <v>25706</v>
      </c>
      <c r="C21" s="13">
        <v>39275</v>
      </c>
      <c r="D21" s="13">
        <v>48619</v>
      </c>
      <c r="E21" s="13">
        <v>29470</v>
      </c>
      <c r="F21" s="13">
        <v>30185</v>
      </c>
      <c r="G21" s="13">
        <v>38439</v>
      </c>
      <c r="H21" s="13">
        <v>42164</v>
      </c>
      <c r="I21" s="13">
        <v>20922</v>
      </c>
      <c r="J21" s="11">
        <f t="shared" si="2"/>
        <v>274780</v>
      </c>
      <c r="K21" s="56"/>
    </row>
    <row r="22" spans="1:11" ht="17.25" customHeight="1">
      <c r="A22" s="12" t="s">
        <v>30</v>
      </c>
      <c r="B22" s="13">
        <v>14460</v>
      </c>
      <c r="C22" s="13">
        <v>22092</v>
      </c>
      <c r="D22" s="13">
        <v>27348</v>
      </c>
      <c r="E22" s="13">
        <v>16577</v>
      </c>
      <c r="F22" s="13">
        <v>16979</v>
      </c>
      <c r="G22" s="13">
        <v>21622</v>
      </c>
      <c r="H22" s="13">
        <v>23717</v>
      </c>
      <c r="I22" s="13">
        <v>11769</v>
      </c>
      <c r="J22" s="11">
        <f t="shared" si="2"/>
        <v>154564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8010</v>
      </c>
      <c r="J23" s="11">
        <f t="shared" si="2"/>
        <v>8010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2.7216619999999998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7.9862000000000002E-2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8879.92</v>
      </c>
      <c r="J31" s="24">
        <f t="shared" ref="J31:J69" si="7">SUM(B31:I31)</f>
        <v>8879.92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1396373.29</v>
      </c>
      <c r="C43" s="23">
        <f t="shared" ref="C43:I43" si="8">+C44+C52</f>
        <v>1986480.5999999999</v>
      </c>
      <c r="D43" s="23">
        <f t="shared" si="8"/>
        <v>2183708.2800000003</v>
      </c>
      <c r="E43" s="23">
        <f t="shared" si="8"/>
        <v>1119293.6700000002</v>
      </c>
      <c r="F43" s="23">
        <f t="shared" si="8"/>
        <v>1321979.25</v>
      </c>
      <c r="G43" s="23">
        <f t="shared" si="8"/>
        <v>1931222.48</v>
      </c>
      <c r="H43" s="23">
        <f t="shared" si="8"/>
        <v>2589089.7399999998</v>
      </c>
      <c r="I43" s="23">
        <f t="shared" si="8"/>
        <v>1329563.96</v>
      </c>
      <c r="J43" s="23">
        <f t="shared" si="7"/>
        <v>13857711.27</v>
      </c>
    </row>
    <row r="44" spans="1:10" ht="17.25" customHeight="1">
      <c r="A44" s="16" t="s">
        <v>51</v>
      </c>
      <c r="B44" s="24">
        <f>SUM(B45:B51)</f>
        <v>1381474.76</v>
      </c>
      <c r="C44" s="24">
        <f t="shared" ref="C44:J44" si="9">SUM(C45:C51)</f>
        <v>1966243.2899999998</v>
      </c>
      <c r="D44" s="24">
        <f t="shared" si="9"/>
        <v>2163368.4500000002</v>
      </c>
      <c r="E44" s="24">
        <f t="shared" si="9"/>
        <v>1107678.3400000001</v>
      </c>
      <c r="F44" s="24">
        <f t="shared" si="9"/>
        <v>1302704.3600000001</v>
      </c>
      <c r="G44" s="24">
        <f t="shared" si="9"/>
        <v>1913271.57</v>
      </c>
      <c r="H44" s="24">
        <f t="shared" si="9"/>
        <v>2563959.67</v>
      </c>
      <c r="I44" s="24">
        <f t="shared" si="9"/>
        <v>1316303.6499999999</v>
      </c>
      <c r="J44" s="24">
        <f t="shared" si="9"/>
        <v>13715004.090000002</v>
      </c>
    </row>
    <row r="45" spans="1:10" ht="17.25" customHeight="1">
      <c r="A45" s="37" t="s">
        <v>52</v>
      </c>
      <c r="B45" s="24">
        <f t="shared" ref="B45:I45" si="10">ROUND(B26*B7,2)</f>
        <v>1381474.76</v>
      </c>
      <c r="C45" s="24">
        <f t="shared" si="10"/>
        <v>1961882.65</v>
      </c>
      <c r="D45" s="24">
        <f t="shared" si="10"/>
        <v>2163368.4500000002</v>
      </c>
      <c r="E45" s="24">
        <f t="shared" si="10"/>
        <v>1083885.1200000001</v>
      </c>
      <c r="F45" s="24">
        <f t="shared" si="10"/>
        <v>1302704.3600000001</v>
      </c>
      <c r="G45" s="24">
        <f t="shared" si="10"/>
        <v>1913271.57</v>
      </c>
      <c r="H45" s="24">
        <f t="shared" si="10"/>
        <v>2563959.67</v>
      </c>
      <c r="I45" s="24">
        <f t="shared" si="10"/>
        <v>1307423.73</v>
      </c>
      <c r="J45" s="24">
        <f t="shared" si="7"/>
        <v>13677970.310000001</v>
      </c>
    </row>
    <row r="46" spans="1:10" ht="17.25" customHeight="1">
      <c r="A46" s="37" t="s">
        <v>53</v>
      </c>
      <c r="B46" s="20">
        <v>0</v>
      </c>
      <c r="C46" s="24">
        <f>ROUND(C27*C7,2)</f>
        <v>4360.6400000000003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4360.6400000000003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32502.720000000001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32502.720000000001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-8709.5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-8709.5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8879.92</v>
      </c>
      <c r="J49" s="24">
        <f>SUM(B49:I49)</f>
        <v>8879.92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14898.53</v>
      </c>
      <c r="C52" s="39">
        <v>20237.310000000001</v>
      </c>
      <c r="D52" s="39">
        <v>20339.830000000002</v>
      </c>
      <c r="E52" s="39">
        <v>11615.33</v>
      </c>
      <c r="F52" s="39">
        <v>19274.89</v>
      </c>
      <c r="G52" s="39">
        <v>17950.91</v>
      </c>
      <c r="H52" s="39">
        <v>25130.07</v>
      </c>
      <c r="I52" s="39">
        <v>13260.31</v>
      </c>
      <c r="J52" s="39">
        <f>SUM(B52:I52)</f>
        <v>142707.18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-262189.64999999997</v>
      </c>
      <c r="C56" s="38">
        <f t="shared" si="11"/>
        <v>-202685.61</v>
      </c>
      <c r="D56" s="38">
        <f t="shared" si="11"/>
        <v>-196391.81999999998</v>
      </c>
      <c r="E56" s="38">
        <f t="shared" si="11"/>
        <v>-131692.41999999998</v>
      </c>
      <c r="F56" s="38">
        <f t="shared" si="11"/>
        <v>-276484.64</v>
      </c>
      <c r="G56" s="38">
        <f t="shared" si="11"/>
        <v>-271061.15000000002</v>
      </c>
      <c r="H56" s="38">
        <f t="shared" si="11"/>
        <v>-271695.61</v>
      </c>
      <c r="I56" s="38">
        <f t="shared" si="11"/>
        <v>-875575.88</v>
      </c>
      <c r="J56" s="38">
        <f t="shared" si="7"/>
        <v>-2487776.7799999998</v>
      </c>
    </row>
    <row r="57" spans="1:10" ht="18.75" customHeight="1">
      <c r="A57" s="16" t="s">
        <v>86</v>
      </c>
      <c r="B57" s="38">
        <f t="shared" ref="B57:I57" si="12">B58+B59+B60+B61+B62+B63</f>
        <v>-246595.43</v>
      </c>
      <c r="C57" s="38">
        <f t="shared" si="12"/>
        <v>-179844.9</v>
      </c>
      <c r="D57" s="38">
        <f t="shared" si="12"/>
        <v>-173864.46</v>
      </c>
      <c r="E57" s="38">
        <f t="shared" si="12"/>
        <v>-73281</v>
      </c>
      <c r="F57" s="38">
        <f t="shared" si="12"/>
        <v>-259994.08</v>
      </c>
      <c r="G57" s="38">
        <f t="shared" si="12"/>
        <v>-250044.74</v>
      </c>
      <c r="H57" s="38">
        <f t="shared" si="12"/>
        <v>-240245.59</v>
      </c>
      <c r="I57" s="38">
        <f t="shared" si="12"/>
        <v>-162984</v>
      </c>
      <c r="J57" s="38">
        <f t="shared" si="7"/>
        <v>-1586854.2</v>
      </c>
    </row>
    <row r="58" spans="1:10" ht="18.75" customHeight="1">
      <c r="A58" s="12" t="s">
        <v>87</v>
      </c>
      <c r="B58" s="38">
        <f>-ROUND(B9*$D$3,2)</f>
        <v>-135276</v>
      </c>
      <c r="C58" s="38">
        <f t="shared" ref="C58:I58" si="13">-ROUND(C9*$D$3,2)</f>
        <v>-182778</v>
      </c>
      <c r="D58" s="38">
        <f t="shared" si="13"/>
        <v>-161478</v>
      </c>
      <c r="E58" s="38">
        <f t="shared" si="13"/>
        <v>-80844</v>
      </c>
      <c r="F58" s="38">
        <f t="shared" si="13"/>
        <v>-123474</v>
      </c>
      <c r="G58" s="38">
        <f t="shared" si="13"/>
        <v>-147507</v>
      </c>
      <c r="H58" s="38">
        <f t="shared" si="13"/>
        <v>-176124</v>
      </c>
      <c r="I58" s="38">
        <f t="shared" si="13"/>
        <v>-166671</v>
      </c>
      <c r="J58" s="38">
        <f t="shared" si="7"/>
        <v>-1174152</v>
      </c>
    </row>
    <row r="59" spans="1:10" ht="18.75" customHeight="1">
      <c r="A59" s="12" t="s">
        <v>61</v>
      </c>
      <c r="B59" s="20">
        <v>4434</v>
      </c>
      <c r="C59" s="20">
        <v>12201</v>
      </c>
      <c r="D59" s="20">
        <v>23151</v>
      </c>
      <c r="E59" s="20">
        <v>7563</v>
      </c>
      <c r="F59" s="20">
        <v>4290</v>
      </c>
      <c r="G59" s="20">
        <v>18540</v>
      </c>
      <c r="H59" s="20">
        <v>19086</v>
      </c>
      <c r="I59" s="20">
        <v>3687</v>
      </c>
      <c r="J59" s="20">
        <f>SUM(B59:I59)</f>
        <v>92952</v>
      </c>
    </row>
    <row r="60" spans="1:10" ht="18.75" customHeight="1">
      <c r="A60" s="12" t="s">
        <v>62</v>
      </c>
      <c r="B60" s="50">
        <v>-1608</v>
      </c>
      <c r="C60" s="50">
        <v>-873</v>
      </c>
      <c r="D60" s="50">
        <v>-744</v>
      </c>
      <c r="E60" s="20">
        <v>0</v>
      </c>
      <c r="F60" s="50">
        <v>-1257</v>
      </c>
      <c r="G60" s="50">
        <v>-405</v>
      </c>
      <c r="H60" s="50">
        <v>-429</v>
      </c>
      <c r="I60" s="20">
        <v>0</v>
      </c>
      <c r="J60" s="38">
        <f t="shared" si="7"/>
        <v>-5316</v>
      </c>
    </row>
    <row r="61" spans="1:10" ht="18.75" customHeight="1">
      <c r="A61" s="12" t="s">
        <v>63</v>
      </c>
      <c r="B61" s="50">
        <v>-330</v>
      </c>
      <c r="C61" s="50">
        <v>-183</v>
      </c>
      <c r="D61" s="50">
        <v>-135</v>
      </c>
      <c r="E61" s="20">
        <v>0</v>
      </c>
      <c r="F61" s="50">
        <v>-432</v>
      </c>
      <c r="G61" s="50">
        <v>-150</v>
      </c>
      <c r="H61" s="50">
        <v>-108</v>
      </c>
      <c r="I61" s="20">
        <v>0</v>
      </c>
      <c r="J61" s="38">
        <f t="shared" si="7"/>
        <v>-1338</v>
      </c>
    </row>
    <row r="62" spans="1:10" ht="18.75" customHeight="1">
      <c r="A62" s="12" t="s">
        <v>64</v>
      </c>
      <c r="B62" s="50">
        <v>-113759.43</v>
      </c>
      <c r="C62" s="50">
        <v>-8211.9</v>
      </c>
      <c r="D62" s="50">
        <v>-34630.46</v>
      </c>
      <c r="E62" s="20">
        <v>0</v>
      </c>
      <c r="F62" s="50">
        <v>-138981.07999999999</v>
      </c>
      <c r="G62" s="50">
        <v>-120522.74</v>
      </c>
      <c r="H62" s="50">
        <v>-82670.59</v>
      </c>
      <c r="I62" s="20">
        <v>0</v>
      </c>
      <c r="J62" s="38">
        <f>SUM(B62:I62)</f>
        <v>-498776.19999999995</v>
      </c>
    </row>
    <row r="63" spans="1:10" ht="18.75" customHeight="1">
      <c r="A63" s="12" t="s">
        <v>65</v>
      </c>
      <c r="B63" s="50">
        <v>-56</v>
      </c>
      <c r="C63" s="50">
        <v>0</v>
      </c>
      <c r="D63" s="20">
        <v>-28</v>
      </c>
      <c r="E63" s="20">
        <v>0</v>
      </c>
      <c r="F63" s="20">
        <v>-140</v>
      </c>
      <c r="G63" s="20">
        <v>0</v>
      </c>
      <c r="H63" s="20">
        <v>0</v>
      </c>
      <c r="I63" s="20">
        <v>0</v>
      </c>
      <c r="J63" s="38">
        <f t="shared" si="7"/>
        <v>-224</v>
      </c>
    </row>
    <row r="64" spans="1:10" ht="18.75" customHeight="1">
      <c r="A64" s="12" t="s">
        <v>91</v>
      </c>
      <c r="B64" s="50">
        <f t="shared" ref="B64:I64" si="14">SUM(B65:B86)</f>
        <v>-15594.22</v>
      </c>
      <c r="C64" s="50">
        <f t="shared" si="14"/>
        <v>-22840.71</v>
      </c>
      <c r="D64" s="20">
        <f t="shared" si="14"/>
        <v>-22527.359999999997</v>
      </c>
      <c r="E64" s="20">
        <f t="shared" si="14"/>
        <v>-58411.42</v>
      </c>
      <c r="F64" s="20">
        <f t="shared" si="14"/>
        <v>-16490.560000000001</v>
      </c>
      <c r="G64" s="20">
        <f t="shared" si="14"/>
        <v>-21016.410000000003</v>
      </c>
      <c r="H64" s="20">
        <f t="shared" si="14"/>
        <v>-31450.02</v>
      </c>
      <c r="I64" s="20">
        <f t="shared" si="14"/>
        <v>-712591.88</v>
      </c>
      <c r="J64" s="38">
        <f t="shared" si="7"/>
        <v>-900922.58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7"/>
        <v>-3346.16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-15594.22</v>
      </c>
      <c r="C69" s="38">
        <v>-22637.8</v>
      </c>
      <c r="D69" s="38">
        <v>-21400.42</v>
      </c>
      <c r="E69" s="38">
        <v>-16561.919999999998</v>
      </c>
      <c r="F69" s="38">
        <v>-15007.26</v>
      </c>
      <c r="G69" s="38">
        <v>-20623.080000000002</v>
      </c>
      <c r="H69" s="38">
        <v>-31426.41</v>
      </c>
      <c r="I69" s="38">
        <v>-15388</v>
      </c>
      <c r="J69" s="51">
        <f t="shared" si="7"/>
        <v>-158639.10999999999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38">
        <v>-697203.88</v>
      </c>
      <c r="J83" s="51">
        <f t="shared" ref="I83:J83" si="15">SUM(B83:I83)</f>
        <v>-697203.88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38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117</v>
      </c>
      <c r="B87" s="20">
        <v>0</v>
      </c>
      <c r="C87" s="38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51"/>
    </row>
    <row r="88" spans="1:11" ht="18.75" customHeight="1">
      <c r="A88" s="16" t="s">
        <v>115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6">+B92+B93</f>
        <v>1134183.6400000001</v>
      </c>
      <c r="C91" s="25">
        <f t="shared" si="16"/>
        <v>1783794.99</v>
      </c>
      <c r="D91" s="25">
        <f t="shared" si="16"/>
        <v>1987316.4600000002</v>
      </c>
      <c r="E91" s="25">
        <f t="shared" si="16"/>
        <v>987601.25</v>
      </c>
      <c r="F91" s="25">
        <f t="shared" si="16"/>
        <v>1045494.6100000001</v>
      </c>
      <c r="G91" s="25">
        <f t="shared" si="16"/>
        <v>1660161.33</v>
      </c>
      <c r="H91" s="25">
        <f t="shared" si="16"/>
        <v>2317394.13</v>
      </c>
      <c r="I91" s="25">
        <f t="shared" si="16"/>
        <v>453988.0799999999</v>
      </c>
      <c r="J91" s="51">
        <f>SUM(B91:I91)</f>
        <v>11369934.49</v>
      </c>
      <c r="K91" s="58"/>
    </row>
    <row r="92" spans="1:11" ht="18.75" customHeight="1">
      <c r="A92" s="16" t="s">
        <v>94</v>
      </c>
      <c r="B92" s="25">
        <f t="shared" ref="B92:I92" si="17">+B44+B57+B64+B88</f>
        <v>1119285.1100000001</v>
      </c>
      <c r="C92" s="25">
        <f t="shared" si="17"/>
        <v>1763557.68</v>
      </c>
      <c r="D92" s="25">
        <f t="shared" si="17"/>
        <v>1966976.6300000001</v>
      </c>
      <c r="E92" s="25">
        <f t="shared" si="17"/>
        <v>975985.92</v>
      </c>
      <c r="F92" s="25">
        <f t="shared" si="17"/>
        <v>1026219.7200000001</v>
      </c>
      <c r="G92" s="25">
        <f t="shared" si="17"/>
        <v>1642210.4200000002</v>
      </c>
      <c r="H92" s="25">
        <f t="shared" si="17"/>
        <v>2292264.06</v>
      </c>
      <c r="I92" s="25">
        <f t="shared" si="17"/>
        <v>440727.7699999999</v>
      </c>
      <c r="J92" s="51">
        <f>SUM(B92:I92)</f>
        <v>11227227.310000001</v>
      </c>
      <c r="K92" s="58"/>
    </row>
    <row r="93" spans="1:11" ht="18.75" customHeight="1">
      <c r="A93" s="16" t="s">
        <v>98</v>
      </c>
      <c r="B93" s="25">
        <f t="shared" ref="B93:I93" si="18">IF(+B52+B89+B94&lt;0,0,(B52+B89+B94))</f>
        <v>14898.53</v>
      </c>
      <c r="C93" s="25">
        <f t="shared" si="18"/>
        <v>20237.310000000001</v>
      </c>
      <c r="D93" s="25">
        <f t="shared" si="18"/>
        <v>20339.830000000002</v>
      </c>
      <c r="E93" s="20">
        <f t="shared" si="18"/>
        <v>11615.33</v>
      </c>
      <c r="F93" s="25">
        <f t="shared" si="18"/>
        <v>19274.89</v>
      </c>
      <c r="G93" s="20">
        <f t="shared" si="18"/>
        <v>17950.91</v>
      </c>
      <c r="H93" s="25">
        <f t="shared" si="18"/>
        <v>25130.07</v>
      </c>
      <c r="I93" s="20">
        <f t="shared" si="18"/>
        <v>13260.31</v>
      </c>
      <c r="J93" s="51">
        <f>SUM(B93:I93)</f>
        <v>142707.18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11369934.48</v>
      </c>
    </row>
    <row r="100" spans="1:10" ht="18.75" customHeight="1">
      <c r="A100" s="27" t="s">
        <v>82</v>
      </c>
      <c r="B100" s="28">
        <v>142686.26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19">SUM(B100:I100)</f>
        <v>142686.26</v>
      </c>
    </row>
    <row r="101" spans="1:10" ht="18.75" customHeight="1">
      <c r="A101" s="27" t="s">
        <v>83</v>
      </c>
      <c r="B101" s="28">
        <v>991497.39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9"/>
        <v>991497.39</v>
      </c>
    </row>
    <row r="102" spans="1:10" ht="18.75" customHeight="1">
      <c r="A102" s="27" t="s">
        <v>84</v>
      </c>
      <c r="B102" s="43">
        <v>0</v>
      </c>
      <c r="C102" s="28">
        <f>+C91</f>
        <v>1783794.99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9"/>
        <v>1783794.99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1987316.4600000002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9"/>
        <v>1987316.4600000002</v>
      </c>
    </row>
    <row r="104" spans="1:10" ht="18.75" customHeight="1">
      <c r="A104" s="27" t="s">
        <v>118</v>
      </c>
      <c r="B104" s="43">
        <v>0</v>
      </c>
      <c r="C104" s="43">
        <v>0</v>
      </c>
      <c r="D104" s="43">
        <v>0</v>
      </c>
      <c r="E104" s="28">
        <v>413427.63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9"/>
        <v>413427.63</v>
      </c>
    </row>
    <row r="105" spans="1:10" ht="18.75" customHeight="1">
      <c r="A105" s="27" t="s">
        <v>119</v>
      </c>
      <c r="B105" s="43">
        <v>0</v>
      </c>
      <c r="C105" s="43">
        <v>0</v>
      </c>
      <c r="D105" s="43">
        <v>0</v>
      </c>
      <c r="E105" s="28">
        <v>574173.61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9"/>
        <v>574173.61</v>
      </c>
    </row>
    <row r="106" spans="1:10" ht="18.75" customHeight="1">
      <c r="A106" s="27" t="s">
        <v>120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19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1045494.6100000001</v>
      </c>
      <c r="G107" s="43">
        <v>0</v>
      </c>
      <c r="H107" s="43">
        <v>0</v>
      </c>
      <c r="I107" s="43">
        <v>0</v>
      </c>
      <c r="J107" s="44">
        <f t="shared" si="19"/>
        <v>1045494.6100000001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209135.45</v>
      </c>
      <c r="H108" s="43">
        <v>0</v>
      </c>
      <c r="I108" s="43">
        <v>0</v>
      </c>
      <c r="J108" s="44">
        <f t="shared" si="19"/>
        <v>209135.45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293803.67</v>
      </c>
      <c r="H109" s="43">
        <v>0</v>
      </c>
      <c r="I109" s="43">
        <v>0</v>
      </c>
      <c r="J109" s="44">
        <f t="shared" si="19"/>
        <v>293803.67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439576.62</v>
      </c>
      <c r="H110" s="43">
        <v>0</v>
      </c>
      <c r="I110" s="43">
        <v>0</v>
      </c>
      <c r="J110" s="44">
        <f t="shared" si="19"/>
        <v>439576.62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717645.59</v>
      </c>
      <c r="H111" s="43">
        <v>0</v>
      </c>
      <c r="I111" s="43">
        <v>0</v>
      </c>
      <c r="J111" s="44">
        <f t="shared" si="19"/>
        <v>717645.59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679005.35</v>
      </c>
      <c r="I112" s="43">
        <v>0</v>
      </c>
      <c r="J112" s="44">
        <f t="shared" si="19"/>
        <v>679005.35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53681.48</v>
      </c>
      <c r="I113" s="43">
        <v>0</v>
      </c>
      <c r="J113" s="44">
        <f t="shared" si="19"/>
        <v>53681.48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375462.84</v>
      </c>
      <c r="I114" s="43">
        <v>0</v>
      </c>
      <c r="J114" s="44">
        <f t="shared" si="19"/>
        <v>375462.84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324879.86</v>
      </c>
      <c r="I115" s="43">
        <v>0</v>
      </c>
      <c r="J115" s="44">
        <f t="shared" si="19"/>
        <v>324879.86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884364.58</v>
      </c>
      <c r="I116" s="43">
        <v>0</v>
      </c>
      <c r="J116" s="44">
        <f t="shared" si="19"/>
        <v>884364.58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163146.85</v>
      </c>
      <c r="J117" s="44">
        <f t="shared" si="19"/>
        <v>163146.85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290841.24</v>
      </c>
      <c r="J118" s="47">
        <f t="shared" si="19"/>
        <v>290841.24</v>
      </c>
    </row>
    <row r="119" spans="1:10" ht="18.75" customHeight="1">
      <c r="A119" s="42"/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2013-11-13T11:04:11Z</dcterms:modified>
</cp:coreProperties>
</file>