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4" s="1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H56" l="1"/>
  <c r="F56"/>
  <c r="D56"/>
  <c r="I56"/>
  <c r="G56"/>
  <c r="E56"/>
  <c r="C56"/>
  <c r="J57"/>
  <c r="B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I43"/>
  <c r="I92"/>
  <c r="I91" s="1"/>
  <c r="G43"/>
  <c r="G92"/>
  <c r="G91" s="1"/>
  <c r="E48"/>
  <c r="J48" s="1"/>
  <c r="E45"/>
  <c r="C45"/>
  <c r="C44" s="1"/>
  <c r="C46"/>
  <c r="J46" s="1"/>
  <c r="J9"/>
  <c r="J56" l="1"/>
  <c r="C43"/>
  <c r="C92"/>
  <c r="C91" s="1"/>
  <c r="C102" s="1"/>
  <c r="J102" s="1"/>
  <c r="J99" s="1"/>
  <c r="J45"/>
  <c r="J44" s="1"/>
  <c r="B44"/>
  <c r="E44"/>
  <c r="B43" l="1"/>
  <c r="B92"/>
  <c r="E43"/>
  <c r="E92"/>
  <c r="E91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<sst xmlns="http://schemas.openxmlformats.org/spreadsheetml/2006/main" count="122" uniqueCount="122">
  <si>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</si>
  <si>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</si>
  <si>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</si>
  <si>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</si>
  <si>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</si>
  <si>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</si>
  <si>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</si>
  <si>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</si>
  <si>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</si>
  <si>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</si>
  <si>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</si>
  <si>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</si>
  <si>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</si>
  <si>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</si>
  <si>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</si>
  <si>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</si>
  <si>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</si>
  <si>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</si>
  <si>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</si>
  <si>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</si>
  <si>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</si>
  <si>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</si>
  <si>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</si>
  <si>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</si>
  <si>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</si>
  <si>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</si>
  <si>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</si>
  <si>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</si>
  <si>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</si>
  <si>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</si>
  <si>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</si>
  <si>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</si>
  <si>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</si>
  <si>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</si>
  <si>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</si>
  <si>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</si>
  <si>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</si>
  <si>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</si>
  <si>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</si>
  <si>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</si>
  <si>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</si>
  <si>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</si>
  <si>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</si>
  <si>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</si>
  <si>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</si>
  <si>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</si>
  <si>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</si>
  <si>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</si>
  <si>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</si>
  <si>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</si>
  <si>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</si>
  <si>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</si>
  <si>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</si>
  <si>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</si>
  <si>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</si>
  <si>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</si>
  <si>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</si>
  <si>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</si>
  <si>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</si>
  <si>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</si>
  <si>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</si>
  <si>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</si>
  <si>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</si>
  <si>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</si>
  <si>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</si>
  <si>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</si>
  <si>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</si>
  <si>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</si>
  <si>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</si>
  <si>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</si>
  <si>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</si>
  <si>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</si>
  <si>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</si>
  <si>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</si>
  <si>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</si>
  <si>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</si>
  <si>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</si>
  <si>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</si>
  <si>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</si>
  <si>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</si>
  <si>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</si>
  <si>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</si>
  <si>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</si>
  <si>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</si>
  <si>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</si>
  <si>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</si>
  <si>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</si>
  <si>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</si>
  <si>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</si>
  <si>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</si>
  <si>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</si>
  <si>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</si>
  <si>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</si>
  <si>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</si>
  <si>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</si>
  <si>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</si>
  <si>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</si>
  <si>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</si>
  <si>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</si>
  <si>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</si>
  <si>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</si>
  <si>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</si>
  <si>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</si>
  <si>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</si>
  <si>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</si>
  <si>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</si>
  <si>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</si>
  <si>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</si>
  <si>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</si>
  <si>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</si>
  <si>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</si>
  <si>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</si>
  <si>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</si>
  <si>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</si>
  <si>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</si>
  <si>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</si>
  <si>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</si>
  <si>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</si>
  <si>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</si>
  <si>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</si>
  <si>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</si>
  <si>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05/11/13 - VENCIMENTO 12/11/13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</si>
</sst>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623132</v>
      </c>
      <c r="C7" s="9">
        <f t="shared" si="0"/>
        <v>776398</v>
      </c>
      <c r="D7" s="9">
        <f t="shared" si="0"/>
        <v>803963</v>
      </c>
      <c r="E7" s="9">
        <f t="shared" si="0"/>
        <v>414195</v>
      </c>
      <c r="F7" s="9">
        <f t="shared" si="0"/>
        <v>564988</v>
      </c>
      <c r="G7" s="9">
        <f t="shared" si="0"/>
        <v>806304</v>
      </c>
      <c r="H7" s="9">
        <f t="shared" si="0"/>
        <v>1239309</v>
      </c>
      <c r="I7" s="9">
        <f t="shared" si="0"/>
        <v>580776</v>
      </c>
      <c r="J7" s="9">
        <f t="shared" si="0"/>
        <v>5809065</v>
      </c>
      <c r="K7" s="56"/>
    </row>
    <row r="8" spans="1:12" ht="17.25" customHeight="1">
      <c r="A8" s="10" t="s">
        <v>33</v>
      </c>
      <c r="B8" s="11">
        <f>B9+B12</f>
        <v>367779</v>
      </c>
      <c r="C8" s="11">
        <f t="shared" ref="C8:I8" si="1">C9+C12</f>
        <v>471960</v>
      </c>
      <c r="D8" s="11">
        <f t="shared" si="1"/>
        <v>454687</v>
      </c>
      <c r="E8" s="11">
        <f t="shared" si="1"/>
        <v>228291</v>
      </c>
      <c r="F8" s="11">
        <f t="shared" si="1"/>
        <v>332182</v>
      </c>
      <c r="G8" s="11">
        <f t="shared" si="1"/>
        <v>450167</v>
      </c>
      <c r="H8" s="11">
        <f t="shared" si="1"/>
        <v>671006</v>
      </c>
      <c r="I8" s="11">
        <f t="shared" si="1"/>
        <v>355685</v>
      </c>
      <c r="J8" s="11">
        <f t="shared" ref="J8:J23" si="2">SUM(B8:I8)</f>
        <v>3331757</v>
      </c>
    </row>
    <row r="9" spans="1:12" ht="17.25" customHeight="1">
      <c r="A9" s="15" t="s">
        <v>18</v>
      </c>
      <c r="B9" s="13">
        <f>+B10+B11</f>
        <v>46651</v>
      </c>
      <c r="C9" s="13">
        <f t="shared" ref="C9:I9" si="3">+C10+C11</f>
        <v>62656</v>
      </c>
      <c r="D9" s="13">
        <f t="shared" si="3"/>
        <v>55543</v>
      </c>
      <c r="E9" s="13">
        <f t="shared" si="3"/>
        <v>28024</v>
      </c>
      <c r="F9" s="13">
        <f t="shared" si="3"/>
        <v>41886</v>
      </c>
      <c r="G9" s="13">
        <f t="shared" si="3"/>
        <v>51176</v>
      </c>
      <c r="H9" s="13">
        <f t="shared" si="3"/>
        <v>60047</v>
      </c>
      <c r="I9" s="13">
        <f t="shared" si="3"/>
        <v>56508</v>
      </c>
      <c r="J9" s="11">
        <f t="shared" si="2"/>
        <v>402491</v>
      </c>
    </row>
    <row r="10" spans="1:12" ht="17.25" customHeight="1">
      <c r="A10" s="31" t="s">
        <v>19</v>
      </c>
      <c r="B10" s="13">
        <v>46651</v>
      </c>
      <c r="C10" s="13">
        <v>62656</v>
      </c>
      <c r="D10" s="13">
        <v>55543</v>
      </c>
      <c r="E10" s="13">
        <v>28024</v>
      </c>
      <c r="F10" s="13">
        <v>41886</v>
      </c>
      <c r="G10" s="13">
        <v>51176</v>
      </c>
      <c r="H10" s="13">
        <v>60047</v>
      </c>
      <c r="I10" s="13">
        <v>56508</v>
      </c>
      <c r="J10" s="11">
        <f>SUM(B10:I10)</f>
        <v>402491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321128</v>
      </c>
      <c r="C12" s="17">
        <f t="shared" si="4"/>
        <v>409304</v>
      </c>
      <c r="D12" s="17">
        <f t="shared" si="4"/>
        <v>399144</v>
      </c>
      <c r="E12" s="17">
        <f t="shared" si="4"/>
        <v>200267</v>
      </c>
      <c r="F12" s="17">
        <f t="shared" si="4"/>
        <v>290296</v>
      </c>
      <c r="G12" s="17">
        <f t="shared" si="4"/>
        <v>398991</v>
      </c>
      <c r="H12" s="17">
        <f t="shared" si="4"/>
        <v>610959</v>
      </c>
      <c r="I12" s="17">
        <f t="shared" si="4"/>
        <v>299177</v>
      </c>
      <c r="J12" s="11">
        <f t="shared" si="2"/>
        <v>2929266</v>
      </c>
    </row>
    <row r="13" spans="1:12" ht="17.25" customHeight="1">
      <c r="A13" s="14" t="s">
        <v>21</v>
      </c>
      <c r="B13" s="13">
        <v>124423</v>
      </c>
      <c r="C13" s="13">
        <v>172587</v>
      </c>
      <c r="D13" s="13">
        <v>176407</v>
      </c>
      <c r="E13" s="13">
        <v>89023</v>
      </c>
      <c r="F13" s="13">
        <v>125797</v>
      </c>
      <c r="G13" s="13">
        <v>169814</v>
      </c>
      <c r="H13" s="13">
        <v>255330</v>
      </c>
      <c r="I13" s="13">
        <v>119335</v>
      </c>
      <c r="J13" s="11">
        <f t="shared" si="2"/>
        <v>1232716</v>
      </c>
      <c r="K13" s="56"/>
      <c r="L13" s="57"/>
    </row>
    <row r="14" spans="1:12" ht="17.25" customHeight="1">
      <c r="A14" s="14" t="s">
        <v>22</v>
      </c>
      <c r="B14" s="13">
        <v>142638</v>
      </c>
      <c r="C14" s="13">
        <v>161973</v>
      </c>
      <c r="D14" s="13">
        <v>155900</v>
      </c>
      <c r="E14" s="13">
        <v>76533</v>
      </c>
      <c r="F14" s="13">
        <v>120161</v>
      </c>
      <c r="G14" s="13">
        <v>166421</v>
      </c>
      <c r="H14" s="13">
        <v>274699</v>
      </c>
      <c r="I14" s="13">
        <v>130514</v>
      </c>
      <c r="J14" s="11">
        <f t="shared" si="2"/>
        <v>1228839</v>
      </c>
      <c r="K14" s="56"/>
    </row>
    <row r="15" spans="1:12" ht="17.25" customHeight="1">
      <c r="A15" s="14" t="s">
        <v>23</v>
      </c>
      <c r="B15" s="13">
        <v>54067</v>
      </c>
      <c r="C15" s="13">
        <v>74744</v>
      </c>
      <c r="D15" s="13">
        <v>66837</v>
      </c>
      <c r="E15" s="13">
        <v>34711</v>
      </c>
      <c r="F15" s="13">
        <v>44338</v>
      </c>
      <c r="G15" s="13">
        <v>62756</v>
      </c>
      <c r="H15" s="13">
        <v>80930</v>
      </c>
      <c r="I15" s="13">
        <v>49328</v>
      </c>
      <c r="J15" s="11">
        <f t="shared" si="2"/>
        <v>467711</v>
      </c>
    </row>
    <row r="16" spans="1:12" ht="17.25" customHeight="1">
      <c r="A16" s="16" t="s">
        <v>24</v>
      </c>
      <c r="B16" s="11">
        <f>+B17+B18+B19</f>
        <v>212521</v>
      </c>
      <c r="C16" s="11">
        <f t="shared" ref="C16:I16" si="5">+C17+C18+C19</f>
        <v>238377</v>
      </c>
      <c r="D16" s="11">
        <f t="shared" si="5"/>
        <v>268767</v>
      </c>
      <c r="E16" s="11">
        <f t="shared" si="5"/>
        <v>137419</v>
      </c>
      <c r="F16" s="11">
        <f t="shared" si="5"/>
        <v>182477</v>
      </c>
      <c r="G16" s="11">
        <f t="shared" si="5"/>
        <v>293119</v>
      </c>
      <c r="H16" s="11">
        <f t="shared" si="5"/>
        <v>501037</v>
      </c>
      <c r="I16" s="11">
        <f t="shared" si="5"/>
        <v>182999</v>
      </c>
      <c r="J16" s="11">
        <f t="shared" si="2"/>
        <v>2016716</v>
      </c>
    </row>
    <row r="17" spans="1:11" ht="17.25" customHeight="1">
      <c r="A17" s="12" t="s">
        <v>25</v>
      </c>
      <c r="B17" s="13">
        <v>95784</v>
      </c>
      <c r="C17" s="13">
        <v>120533</v>
      </c>
      <c r="D17" s="13">
        <v>137438</v>
      </c>
      <c r="E17" s="13">
        <v>70301</v>
      </c>
      <c r="F17" s="13">
        <v>92125</v>
      </c>
      <c r="G17" s="13">
        <v>145949</v>
      </c>
      <c r="H17" s="13">
        <v>237949</v>
      </c>
      <c r="I17" s="13">
        <v>90805</v>
      </c>
      <c r="J17" s="11">
        <f t="shared" si="2"/>
        <v>990884</v>
      </c>
      <c r="K17" s="56"/>
    </row>
    <row r="18" spans="1:11" ht="17.25" customHeight="1">
      <c r="A18" s="12" t="s">
        <v>26</v>
      </c>
      <c r="B18" s="13">
        <v>87064</v>
      </c>
      <c r="C18" s="13">
        <v>83690</v>
      </c>
      <c r="D18" s="13">
        <v>94752</v>
      </c>
      <c r="E18" s="13">
        <v>47612</v>
      </c>
      <c r="F18" s="13">
        <v>68240</v>
      </c>
      <c r="G18" s="13">
        <v>110455</v>
      </c>
      <c r="H18" s="13">
        <v>207893</v>
      </c>
      <c r="I18" s="13">
        <v>68954</v>
      </c>
      <c r="J18" s="11">
        <f t="shared" si="2"/>
        <v>768660</v>
      </c>
      <c r="K18" s="56"/>
    </row>
    <row r="19" spans="1:11" ht="17.25" customHeight="1">
      <c r="A19" s="12" t="s">
        <v>27</v>
      </c>
      <c r="B19" s="13">
        <v>29673</v>
      </c>
      <c r="C19" s="13">
        <v>34154</v>
      </c>
      <c r="D19" s="13">
        <v>36577</v>
      </c>
      <c r="E19" s="13">
        <v>19506</v>
      </c>
      <c r="F19" s="13">
        <v>22112</v>
      </c>
      <c r="G19" s="13">
        <v>36715</v>
      </c>
      <c r="H19" s="13">
        <v>55195</v>
      </c>
      <c r="I19" s="13">
        <v>23240</v>
      </c>
      <c r="J19" s="11">
        <f t="shared" si="2"/>
        <v>257172</v>
      </c>
    </row>
    <row r="20" spans="1:11" ht="17.25" customHeight="1">
      <c r="A20" s="16" t="s">
        <v>28</v>
      </c>
      <c r="B20" s="13">
        <v>42832</v>
      </c>
      <c r="C20" s="13">
        <v>66061</v>
      </c>
      <c r="D20" s="13">
        <v>80509</v>
      </c>
      <c r="E20" s="13">
        <v>48485</v>
      </c>
      <c r="F20" s="13">
        <v>50329</v>
      </c>
      <c r="G20" s="13">
        <v>63018</v>
      </c>
      <c r="H20" s="13">
        <v>67266</v>
      </c>
      <c r="I20" s="13">
        <v>34109</v>
      </c>
      <c r="J20" s="11">
        <f t="shared" si="2"/>
        <v>452609</v>
      </c>
    </row>
    <row r="21" spans="1:11" ht="17.25" customHeight="1">
      <c r="A21" s="12" t="s">
        <v>29</v>
      </c>
      <c r="B21" s="13">
        <v>27412</v>
      </c>
      <c r="C21" s="13">
        <v>42279</v>
      </c>
      <c r="D21" s="13">
        <v>51526</v>
      </c>
      <c r="E21" s="13">
        <v>31030</v>
      </c>
      <c r="F21" s="13">
        <v>32211</v>
      </c>
      <c r="G21" s="13">
        <v>40332</v>
      </c>
      <c r="H21" s="13">
        <v>43050</v>
      </c>
      <c r="I21" s="13">
        <v>21830</v>
      </c>
      <c r="J21" s="11">
        <f t="shared" si="2"/>
        <v>289670</v>
      </c>
      <c r="K21" s="56"/>
    </row>
    <row r="22" spans="1:11" ht="17.25" customHeight="1">
      <c r="A22" s="12" t="s">
        <v>30</v>
      </c>
      <c r="B22" s="13">
        <v>15420</v>
      </c>
      <c r="C22" s="13">
        <v>23782</v>
      </c>
      <c r="D22" s="13">
        <v>28983</v>
      </c>
      <c r="E22" s="13">
        <v>17455</v>
      </c>
      <c r="F22" s="13">
        <v>18118</v>
      </c>
      <c r="G22" s="13">
        <v>22686</v>
      </c>
      <c r="H22" s="13">
        <v>24216</v>
      </c>
      <c r="I22" s="13">
        <v>12279</v>
      </c>
      <c r="J22" s="11">
        <f t="shared" si="2"/>
        <v>162939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7983</v>
      </c>
      <c r="J23" s="11">
        <f t="shared" si="2"/>
        <v>7983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8941.0400000000009</v>
      </c>
      <c r="J31" s="24">
        <f t="shared" ref="J31:J69" si="7">SUM(B31:I31)</f>
        <v>8941.0400000000009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1429968.99</v>
      </c>
      <c r="C43" s="23">
        <f t="shared" ref="C43:I43" si="8">+C44+C52</f>
        <v>2031220.1600000001</v>
      </c>
      <c r="D43" s="23">
        <f t="shared" si="8"/>
        <v>2213148.91</v>
      </c>
      <c r="E43" s="23">
        <f t="shared" si="8"/>
        <v>1138914.1300000001</v>
      </c>
      <c r="F43" s="23">
        <f t="shared" si="8"/>
        <v>1340047.3399999999</v>
      </c>
      <c r="G43" s="23">
        <f t="shared" si="8"/>
        <v>1959208.42</v>
      </c>
      <c r="H43" s="23">
        <f t="shared" si="8"/>
        <v>2591862.94</v>
      </c>
      <c r="I43" s="23">
        <f t="shared" si="8"/>
        <v>1336962.06</v>
      </c>
      <c r="J43" s="23">
        <f t="shared" si="7"/>
        <v>14041332.949999999</v>
      </c>
    </row>
    <row r="44" spans="1:10" ht="17.25" customHeight="1">
      <c r="A44" s="16" t="s">
        <v>51</v>
      </c>
      <c r="B44" s="24">
        <f>SUM(B45:B51)</f>
        <v>1415070.46</v>
      </c>
      <c r="C44" s="24">
        <f t="shared" ref="C44:J44" si="9">SUM(C45:C51)</f>
        <v>2010982.85</v>
      </c>
      <c r="D44" s="24">
        <f t="shared" si="9"/>
        <v>2192809.08</v>
      </c>
      <c r="E44" s="24">
        <f t="shared" si="9"/>
        <v>1127298.8</v>
      </c>
      <c r="F44" s="24">
        <f t="shared" si="9"/>
        <v>1320772.45</v>
      </c>
      <c r="G44" s="24">
        <f t="shared" si="9"/>
        <v>1941257.51</v>
      </c>
      <c r="H44" s="24">
        <f t="shared" si="9"/>
        <v>2566732.87</v>
      </c>
      <c r="I44" s="24">
        <f t="shared" si="9"/>
        <v>1323701.75</v>
      </c>
      <c r="J44" s="24">
        <f t="shared" si="9"/>
        <v>13898625.77</v>
      </c>
    </row>
    <row r="45" spans="1:10" ht="17.25" customHeight="1">
      <c r="A45" s="37" t="s">
        <v>52</v>
      </c>
      <c r="B45" s="24">
        <f t="shared" ref="B45:I45" si="10">ROUND(B26*B7,2)</f>
        <v>1415070.46</v>
      </c>
      <c r="C45" s="24">
        <f t="shared" si="10"/>
        <v>2006522.99</v>
      </c>
      <c r="D45" s="24">
        <f t="shared" si="10"/>
        <v>2192809.08</v>
      </c>
      <c r="E45" s="24">
        <f t="shared" si="10"/>
        <v>1103084.1200000001</v>
      </c>
      <c r="F45" s="24">
        <f t="shared" si="10"/>
        <v>1320772.45</v>
      </c>
      <c r="G45" s="24">
        <f t="shared" si="10"/>
        <v>1941257.51</v>
      </c>
      <c r="H45" s="24">
        <f t="shared" si="10"/>
        <v>2566732.87</v>
      </c>
      <c r="I45" s="24">
        <f t="shared" si="10"/>
        <v>1314760.71</v>
      </c>
      <c r="J45" s="24">
        <f t="shared" si="7"/>
        <v>13861010.190000001</v>
      </c>
    </row>
    <row r="46" spans="1:10" ht="17.25" customHeight="1">
      <c r="A46" s="37" t="s">
        <v>53</v>
      </c>
      <c r="B46" s="20">
        <v>0</v>
      </c>
      <c r="C46" s="24">
        <f>ROUND(C27*C7,2)</f>
        <v>4459.8599999999997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4459.8599999999997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33078.449999999997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33078.449999999997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-8863.77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-8863.77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8941.0400000000009</v>
      </c>
      <c r="J49" s="24">
        <f>SUM(B49:I49)</f>
        <v>8941.0400000000009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-470731.29</v>
      </c>
      <c r="C56" s="38">
        <f t="shared" si="11"/>
        <v>-221115.97999999998</v>
      </c>
      <c r="D56" s="38">
        <f t="shared" si="11"/>
        <v>-259847.97999999998</v>
      </c>
      <c r="E56" s="38">
        <f t="shared" si="11"/>
        <v>-142483.41999999998</v>
      </c>
      <c r="F56" s="38">
        <f t="shared" si="11"/>
        <v>-416894.25</v>
      </c>
      <c r="G56" s="38">
        <f t="shared" si="11"/>
        <v>-484765.53</v>
      </c>
      <c r="H56" s="38">
        <f t="shared" si="11"/>
        <v>-420550.29000000004</v>
      </c>
      <c r="I56" s="38">
        <f t="shared" si="11"/>
        <v>-184912</v>
      </c>
      <c r="J56" s="38">
        <f t="shared" si="7"/>
        <v>-2601300.7400000002</v>
      </c>
    </row>
    <row r="57" spans="1:10" ht="18.75" customHeight="1">
      <c r="A57" s="16" t="s">
        <v>86</v>
      </c>
      <c r="B57" s="38">
        <f t="shared" ref="B57:I57" si="12">B58+B59+B60+B61+B62+B63</f>
        <v>-455137.07</v>
      </c>
      <c r="C57" s="38">
        <f t="shared" si="12"/>
        <v>-198275.27</v>
      </c>
      <c r="D57" s="38">
        <f t="shared" si="12"/>
        <v>-237320.62</v>
      </c>
      <c r="E57" s="38">
        <f t="shared" si="12"/>
        <v>-84072</v>
      </c>
      <c r="F57" s="38">
        <f t="shared" si="12"/>
        <v>-400403.69</v>
      </c>
      <c r="G57" s="38">
        <f t="shared" si="12"/>
        <v>-463749.12</v>
      </c>
      <c r="H57" s="38">
        <f t="shared" si="12"/>
        <v>-389100.27</v>
      </c>
      <c r="I57" s="38">
        <f t="shared" si="12"/>
        <v>-169524</v>
      </c>
      <c r="J57" s="38">
        <f t="shared" si="7"/>
        <v>-2397582.04</v>
      </c>
    </row>
    <row r="58" spans="1:10" ht="18.75" customHeight="1">
      <c r="A58" s="12" t="s">
        <v>87</v>
      </c>
      <c r="B58" s="38">
        <f>-ROUND(B9*$D$3,2)</f>
        <v>-139953</v>
      </c>
      <c r="C58" s="38">
        <f t="shared" ref="C58:I58" si="13">-ROUND(C9*$D$3,2)</f>
        <v>-187968</v>
      </c>
      <c r="D58" s="38">
        <f t="shared" si="13"/>
        <v>-166629</v>
      </c>
      <c r="E58" s="38">
        <f t="shared" si="13"/>
        <v>-84072</v>
      </c>
      <c r="F58" s="38">
        <f t="shared" si="13"/>
        <v>-125658</v>
      </c>
      <c r="G58" s="38">
        <f t="shared" si="13"/>
        <v>-153528</v>
      </c>
      <c r="H58" s="38">
        <f t="shared" si="13"/>
        <v>-180141</v>
      </c>
      <c r="I58" s="38">
        <f t="shared" si="13"/>
        <v>-169524</v>
      </c>
      <c r="J58" s="38">
        <f t="shared" si="7"/>
        <v>-1207473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-3054</v>
      </c>
      <c r="C60" s="50">
        <v>-1176</v>
      </c>
      <c r="D60" s="50">
        <v>-1137</v>
      </c>
      <c r="E60" s="20">
        <v>0</v>
      </c>
      <c r="F60" s="50">
        <v>-1257</v>
      </c>
      <c r="G60" s="50">
        <v>-948</v>
      </c>
      <c r="H60" s="50">
        <v>-735</v>
      </c>
      <c r="I60" s="20">
        <v>0</v>
      </c>
      <c r="J60" s="38">
        <f t="shared" si="7"/>
        <v>-8307</v>
      </c>
    </row>
    <row r="61" spans="1:10" ht="18.75" customHeight="1">
      <c r="A61" s="12" t="s">
        <v>63</v>
      </c>
      <c r="B61" s="50">
        <v>-678</v>
      </c>
      <c r="C61" s="50">
        <v>-402</v>
      </c>
      <c r="D61" s="50">
        <v>-513</v>
      </c>
      <c r="E61" s="20">
        <v>0</v>
      </c>
      <c r="F61" s="50">
        <v>-819</v>
      </c>
      <c r="G61" s="50">
        <v>-300</v>
      </c>
      <c r="H61" s="50">
        <v>-144</v>
      </c>
      <c r="I61" s="20">
        <v>0</v>
      </c>
      <c r="J61" s="38">
        <f t="shared" si="7"/>
        <v>-2856</v>
      </c>
    </row>
    <row r="62" spans="1:10" ht="18.75" customHeight="1">
      <c r="A62" s="12" t="s">
        <v>64</v>
      </c>
      <c r="B62" s="50">
        <v>-311312.07</v>
      </c>
      <c r="C62" s="50">
        <v>-8673.27</v>
      </c>
      <c r="D62" s="50">
        <v>-68985.62</v>
      </c>
      <c r="E62" s="20">
        <v>0</v>
      </c>
      <c r="F62" s="50">
        <v>-272501.69</v>
      </c>
      <c r="G62" s="50">
        <v>-308945.12</v>
      </c>
      <c r="H62" s="50">
        <v>-208080.27</v>
      </c>
      <c r="I62" s="20">
        <v>0</v>
      </c>
      <c r="J62" s="38">
        <f>SUM(B62:I62)</f>
        <v>-1178498.04</v>
      </c>
    </row>
    <row r="63" spans="1:10" ht="18.75" customHeight="1">
      <c r="A63" s="12" t="s">
        <v>65</v>
      </c>
      <c r="B63" s="50">
        <v>-140</v>
      </c>
      <c r="C63" s="50">
        <v>-56</v>
      </c>
      <c r="D63" s="20">
        <v>-56</v>
      </c>
      <c r="E63" s="20">
        <v>0</v>
      </c>
      <c r="F63" s="20">
        <v>-168</v>
      </c>
      <c r="G63" s="20">
        <v>-28</v>
      </c>
      <c r="H63" s="20">
        <v>0</v>
      </c>
      <c r="I63" s="20">
        <v>0</v>
      </c>
      <c r="J63" s="38">
        <f t="shared" si="7"/>
        <v>-448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-22840.71</v>
      </c>
      <c r="D64" s="20">
        <f t="shared" si="14"/>
        <v>-22527.359999999997</v>
      </c>
      <c r="E64" s="20">
        <f t="shared" si="14"/>
        <v>-58411.42</v>
      </c>
      <c r="F64" s="20">
        <f t="shared" si="14"/>
        <v>-16490.560000000001</v>
      </c>
      <c r="G64" s="20">
        <f t="shared" si="14"/>
        <v>-21016.410000000003</v>
      </c>
      <c r="H64" s="20">
        <f t="shared" si="14"/>
        <v>-31450.02</v>
      </c>
      <c r="I64" s="20">
        <f t="shared" si="14"/>
        <v>-15388</v>
      </c>
      <c r="J64" s="38">
        <f t="shared" si="7"/>
        <v>-203718.69999999998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959237.7</v>
      </c>
      <c r="C91" s="25">
        <f t="shared" si="15"/>
        <v>1810104.1800000002</v>
      </c>
      <c r="D91" s="25">
        <f t="shared" si="15"/>
        <v>1953300.93</v>
      </c>
      <c r="E91" s="25">
        <f t="shared" si="15"/>
        <v>996430.71</v>
      </c>
      <c r="F91" s="25">
        <f t="shared" si="15"/>
        <v>923153.09</v>
      </c>
      <c r="G91" s="25">
        <f t="shared" si="15"/>
        <v>1474442.8900000001</v>
      </c>
      <c r="H91" s="25">
        <f t="shared" si="15"/>
        <v>2171312.65</v>
      </c>
      <c r="I91" s="25">
        <f t="shared" si="15"/>
        <v>1152050.06</v>
      </c>
      <c r="J91" s="51">
        <f>SUM(B91:I91)</f>
        <v>11440032.210000001</v>
      </c>
      <c r="K91" s="58"/>
    </row>
    <row r="92" spans="1:11" ht="18.75" customHeight="1">
      <c r="A92" s="16" t="s">
        <v>94</v>
      </c>
      <c r="B92" s="25">
        <f t="shared" ref="B92:I92" si="16">+B44+B57+B64+B88</f>
        <v>944339.16999999993</v>
      </c>
      <c r="C92" s="25">
        <f t="shared" si="16"/>
        <v>1789866.87</v>
      </c>
      <c r="D92" s="25">
        <f t="shared" si="16"/>
        <v>1932961.0999999999</v>
      </c>
      <c r="E92" s="25">
        <f t="shared" si="16"/>
        <v>984815.38</v>
      </c>
      <c r="F92" s="25">
        <f t="shared" si="16"/>
        <v>903878.2</v>
      </c>
      <c r="G92" s="25">
        <f t="shared" si="16"/>
        <v>1456491.9800000002</v>
      </c>
      <c r="H92" s="25">
        <f t="shared" si="16"/>
        <v>2146182.58</v>
      </c>
      <c r="I92" s="25">
        <f t="shared" si="16"/>
        <v>1138789.75</v>
      </c>
      <c r="J92" s="51">
        <f>SUM(B92:I92)</f>
        <v>11297325.030000001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11440032.240000002</v>
      </c>
    </row>
    <row r="100" spans="1:10" ht="18.75" customHeight="1">
      <c r="A100" s="27" t="s">
        <v>82</v>
      </c>
      <c r="B100" s="28">
        <v>121339.1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121339.1</v>
      </c>
    </row>
    <row r="101" spans="1:10" ht="18.75" customHeight="1">
      <c r="A101" s="27" t="s">
        <v>83</v>
      </c>
      <c r="B101" s="28">
        <v>837898.6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837898.6</v>
      </c>
    </row>
    <row r="102" spans="1:10" ht="18.75" customHeight="1">
      <c r="A102" s="27" t="s">
        <v>84</v>
      </c>
      <c r="B102" s="43">
        <v>0</v>
      </c>
      <c r="C102" s="28">
        <f>+C91</f>
        <v>1810104.1800000002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1810104.1800000002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1953300.93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1953300.93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427114.43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427114.43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569316.28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569316.28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923153.09</v>
      </c>
      <c r="G107" s="43">
        <v>0</v>
      </c>
      <c r="H107" s="43">
        <v>0</v>
      </c>
      <c r="I107" s="43">
        <v>0</v>
      </c>
      <c r="J107" s="44">
        <f t="shared" si="18"/>
        <v>923153.09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210204</v>
      </c>
      <c r="H108" s="43">
        <v>0</v>
      </c>
      <c r="I108" s="43">
        <v>0</v>
      </c>
      <c r="J108" s="44">
        <f t="shared" si="18"/>
        <v>210204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289624.40000000002</v>
      </c>
      <c r="H109" s="43">
        <v>0</v>
      </c>
      <c r="I109" s="43">
        <v>0</v>
      </c>
      <c r="J109" s="44">
        <f t="shared" si="18"/>
        <v>289624.40000000002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439336.51</v>
      </c>
      <c r="H110" s="43">
        <v>0</v>
      </c>
      <c r="I110" s="43">
        <v>0</v>
      </c>
      <c r="J110" s="44">
        <f t="shared" si="18"/>
        <v>439336.51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535277.99</v>
      </c>
      <c r="H111" s="43">
        <v>0</v>
      </c>
      <c r="I111" s="43">
        <v>0</v>
      </c>
      <c r="J111" s="44">
        <f t="shared" si="18"/>
        <v>535277.99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628470.13</v>
      </c>
      <c r="I112" s="43">
        <v>0</v>
      </c>
      <c r="J112" s="44">
        <f t="shared" si="18"/>
        <v>628470.13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50757.35</v>
      </c>
      <c r="I113" s="43">
        <v>0</v>
      </c>
      <c r="J113" s="44">
        <f t="shared" si="18"/>
        <v>50757.35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348372.71</v>
      </c>
      <c r="I114" s="43">
        <v>0</v>
      </c>
      <c r="J114" s="44">
        <f t="shared" si="18"/>
        <v>348372.71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314418.39</v>
      </c>
      <c r="I115" s="43">
        <v>0</v>
      </c>
      <c r="J115" s="44">
        <f t="shared" si="18"/>
        <v>314418.39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829294.07999999996</v>
      </c>
      <c r="I116" s="43">
        <v>0</v>
      </c>
      <c r="J116" s="44">
        <f t="shared" si="18"/>
        <v>829294.07999999996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415889.07</v>
      </c>
      <c r="J117" s="44">
        <f t="shared" si="18"/>
        <v>415889.07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736161</v>
      </c>
      <c r="J118" s="47">
        <f t="shared" si="18"/>
        <v>736161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2013-11-11T16:36:03Z</dcterms:modified>
</cp:coreProperties>
</file>