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4" s="1"/>
  <c r="J65"/>
  <c r="J66"/>
  <c r="J67"/>
  <c r="J68"/>
  <c r="J69"/>
  <c r="J90"/>
  <c r="B93"/>
  <c r="C93"/>
  <c r="D93"/>
  <c r="E93"/>
  <c r="F93"/>
  <c r="G93"/>
  <c r="H93"/>
  <c r="I93"/>
  <c r="J93"/>
  <c r="J94"/>
  <c r="J100"/>
  <c r="J101"/>
  <c r="J104"/>
  <c r="J105"/>
  <c r="J106"/>
  <c r="J108"/>
  <c r="J109"/>
  <c r="J110"/>
  <c r="J111"/>
  <c r="J112"/>
  <c r="J113"/>
  <c r="J114"/>
  <c r="J115"/>
  <c r="J116"/>
  <c r="J117"/>
  <c r="J118"/>
  <c r="H56" l="1"/>
  <c r="F56"/>
  <c r="D56"/>
  <c r="I56"/>
  <c r="G56"/>
  <c r="E56"/>
  <c r="C56"/>
  <c r="J57"/>
  <c r="B56"/>
  <c r="H43"/>
  <c r="H92"/>
  <c r="H91" s="1"/>
  <c r="F43"/>
  <c r="F92"/>
  <c r="F91" s="1"/>
  <c r="F107" s="1"/>
  <c r="J107" s="1"/>
  <c r="D43"/>
  <c r="D92"/>
  <c r="D91" s="1"/>
  <c r="D103" s="1"/>
  <c r="J103" s="1"/>
  <c r="J8"/>
  <c r="J7" s="1"/>
  <c r="B7"/>
  <c r="B45" s="1"/>
  <c r="I43"/>
  <c r="I92"/>
  <c r="I91" s="1"/>
  <c r="G43"/>
  <c r="G92"/>
  <c r="G91" s="1"/>
  <c r="E48"/>
  <c r="J48" s="1"/>
  <c r="E45"/>
  <c r="C45"/>
  <c r="C44" s="1"/>
  <c r="C46"/>
  <c r="J46" s="1"/>
  <c r="J9"/>
  <c r="J56" l="1"/>
  <c r="C43"/>
  <c r="C92"/>
  <c r="C91" s="1"/>
  <c r="C102" s="1"/>
  <c r="J102" s="1"/>
  <c r="J99" s="1"/>
  <c r="J45"/>
  <c r="J44" s="1"/>
  <c r="B44"/>
  <c r="E44"/>
  <c r="B43" l="1"/>
  <c r="B92"/>
  <c r="E43"/>
  <c r="E92"/>
  <c r="E91" s="1"/>
  <c r="J43" l="1"/>
  <c r="J92"/>
  <c r="B91"/>
  <c r="J91" s="1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<sst xmlns="http://schemas.openxmlformats.org/spreadsheetml/2006/main" count="122" uniqueCount="122">
  <si>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</si>
  <si>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</si>
  <si>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</si>
  <si>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</si>
  <si>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</si>
  <si>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</si>
  <si>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</si>
  <si>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</si>
  <si>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</si>
  <si>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</si>
  <si>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</si>
  <si>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</si>
  <si>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</si>
  <si>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</si>
  <si>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</si>
  <si>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</si>
  <si>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</si>
  <si>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</si>
  <si>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</si>
  <si>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</si>
  <si>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</si>
  <si>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</si>
  <si>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</si>
  <si>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</si>
  <si>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</si>
  <si>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</si>
  <si>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</si>
  <si>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</si>
  <si>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</si>
  <si>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</si>
  <si>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</si>
  <si>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</si>
  <si>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</si>
  <si>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</si>
  <si>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</si>
  <si>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</si>
  <si>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</si>
  <si>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</si>
  <si>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</si>
  <si>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</si>
  <si>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</si>
  <si>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</si>
  <si>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</si>
  <si>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</si>
  <si>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</si>
  <si>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</si>
  <si>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</si>
  <si>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</si>
  <si>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</si>
  <si>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</si>
  <si>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</si>
  <si>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</si>
  <si>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</si>
  <si>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</si>
  <si>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</si>
  <si>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</si>
  <si>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</si>
  <si>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</si>
  <si>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</si>
  <si>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</si>
  <si>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</si>
  <si>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</si>
  <si>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</si>
  <si>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</si>
  <si>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</si>
  <si>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</si>
  <si>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</si>
  <si>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</si>
  <si>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</si>
  <si>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</si>
  <si>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</si>
  <si>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</si>
  <si>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</si>
  <si>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</si>
  <si>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</si>
  <si>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</si>
  <si>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</si>
  <si>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</si>
  <si>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</si>
  <si>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</si>
  <si>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</si>
  <si>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</si>
  <si>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</si>
  <si>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</si>
  <si>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</si>
  <si>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</si>
  <si>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</si>
  <si>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</si>
  <si>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</si>
  <si>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</si>
  <si>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</si>
  <si>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</si>
  <si>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</si>
  <si>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</si>
  <si>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</si>
  <si>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</si>
  <si>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</si>
  <si>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</si>
  <si>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</si>
  <si>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</si>
  <si>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</si>
  <si>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</si>
  <si>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</si>
  <si>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8.8. Via Sul Transportes Urbanos Ltda.</t>
  </si>
  <si>
    <t>8.9. VIP - Transportes Urbanos Ltda.</t>
  </si>
  <si>
    <t>8.10. Tupi Transportes Urbanos Piratininga Ltda.</t>
  </si>
  <si>
    <t>8.11. Mobibrasil Transp Urbano Ltda.</t>
  </si>
  <si>
    <t>8.12. Viação Cidade Dutra Ltda.</t>
  </si>
  <si>
    <t>8.13. VIP - Transportes Urbanos Ltda.</t>
  </si>
  <si>
    <t>8.14. Viação Campo Belo Ltda.</t>
  </si>
  <si>
    <t>8.15. Transkuba Transportes Gerais Ltda.</t>
  </si>
  <si>
    <t>8.16. Viação Gatusa Transportes Urb. Ltda.</t>
  </si>
  <si>
    <t>8.17. Consórcio Sete</t>
  </si>
  <si>
    <t>8.18. Viação Gato Preto Ltda.</t>
  </si>
  <si>
    <t>8.19. Transpass Transp. de Pass. Ltda</t>
  </si>
  <si>
    <t xml:space="preserve">6.3. Revisão de Remuneração pelo Transporte Coletivo </t>
  </si>
  <si>
    <t>6.2.22. Descumprimento de entrega Balancete Semestral</t>
  </si>
  <si>
    <t xml:space="preserve">6.2.23. Pacto Ministério do Trabalho e Emprego </t>
  </si>
  <si>
    <t>8.5. Área 4</t>
  </si>
  <si>
    <t>8.6. Área 4</t>
  </si>
  <si>
    <t>8.7. Área 4</t>
  </si>
  <si>
    <t>OPERAÇÃO 05/11/13 - VENCIMENTO 12/11/13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</si>
</sst>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1" width="14.75" style="1" bestFit="1" customWidth="1"/>
    <col min="12" max="12" width="10.125" style="1" bestFit="1" customWidth="1"/>
    <col min="13" max="16384" width="9" style="1"/>
  </cols>
  <sheetData>
    <row r="1" spans="1:12" ht="21">
      <c r="A1" s="59" t="s">
        <v>90</v>
      </c>
      <c r="B1" s="59"/>
      <c r="C1" s="59"/>
      <c r="D1" s="59"/>
      <c r="E1" s="59"/>
      <c r="F1" s="59"/>
      <c r="G1" s="59"/>
      <c r="H1" s="59"/>
      <c r="I1" s="59"/>
      <c r="J1" s="59"/>
    </row>
    <row r="2" spans="1:12" ht="21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2" ht="15.75">
      <c r="A4" s="61" t="s">
        <v>16</v>
      </c>
      <c r="B4" s="62" t="s">
        <v>31</v>
      </c>
      <c r="C4" s="63"/>
      <c r="D4" s="63"/>
      <c r="E4" s="63"/>
      <c r="F4" s="63"/>
      <c r="G4" s="63"/>
      <c r="H4" s="63"/>
      <c r="I4" s="64"/>
      <c r="J4" s="65" t="s">
        <v>17</v>
      </c>
    </row>
    <row r="5" spans="1:12" ht="38.25">
      <c r="A5" s="61"/>
      <c r="B5" s="30" t="s">
        <v>8</v>
      </c>
      <c r="C5" s="30" t="s">
        <v>9</v>
      </c>
      <c r="D5" s="30" t="s">
        <v>10</v>
      </c>
      <c r="E5" s="66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1"/>
    </row>
    <row r="6" spans="1:12" ht="18.75" customHeight="1">
      <c r="A6" s="61"/>
      <c r="B6" s="3" t="s">
        <v>0</v>
      </c>
      <c r="C6" s="3" t="s">
        <v>1</v>
      </c>
      <c r="D6" s="3" t="s">
        <v>2</v>
      </c>
      <c r="E6" s="65"/>
      <c r="F6" s="3" t="s">
        <v>4</v>
      </c>
      <c r="G6" s="3" t="s">
        <v>5</v>
      </c>
      <c r="H6" s="3" t="s">
        <v>6</v>
      </c>
      <c r="I6" s="3" t="s">
        <v>7</v>
      </c>
      <c r="J6" s="61"/>
    </row>
    <row r="7" spans="1:12" ht="17.25" customHeight="1">
      <c r="A7" s="8" t="s">
        <v>32</v>
      </c>
      <c r="B7" s="9">
        <f t="shared" ref="B7:J7" si="0">+B8+B16+B20+B23</f>
        <v>623132</v>
      </c>
      <c r="C7" s="9">
        <f t="shared" si="0"/>
        <v>776398</v>
      </c>
      <c r="D7" s="9">
        <f t="shared" si="0"/>
        <v>803963</v>
      </c>
      <c r="E7" s="9">
        <f t="shared" si="0"/>
        <v>414195</v>
      </c>
      <c r="F7" s="9">
        <f t="shared" si="0"/>
        <v>564988</v>
      </c>
      <c r="G7" s="9">
        <f t="shared" si="0"/>
        <v>806304</v>
      </c>
      <c r="H7" s="9">
        <f t="shared" si="0"/>
        <v>1239309</v>
      </c>
      <c r="I7" s="9">
        <f t="shared" si="0"/>
        <v>580776</v>
      </c>
      <c r="J7" s="9">
        <f t="shared" si="0"/>
        <v>5809065</v>
      </c>
      <c r="K7" s="56"/>
    </row>
    <row r="8" spans="1:12" ht="17.25" customHeight="1">
      <c r="A8" s="10" t="s">
        <v>33</v>
      </c>
      <c r="B8" s="11">
        <f>B9+B12</f>
        <v>367779</v>
      </c>
      <c r="C8" s="11">
        <f t="shared" ref="C8:I8" si="1">C9+C12</f>
        <v>471960</v>
      </c>
      <c r="D8" s="11">
        <f t="shared" si="1"/>
        <v>454687</v>
      </c>
      <c r="E8" s="11">
        <f t="shared" si="1"/>
        <v>228291</v>
      </c>
      <c r="F8" s="11">
        <f t="shared" si="1"/>
        <v>332182</v>
      </c>
      <c r="G8" s="11">
        <f t="shared" si="1"/>
        <v>450167</v>
      </c>
      <c r="H8" s="11">
        <f t="shared" si="1"/>
        <v>671006</v>
      </c>
      <c r="I8" s="11">
        <f t="shared" si="1"/>
        <v>355685</v>
      </c>
      <c r="J8" s="11">
        <f t="shared" ref="J8:J23" si="2">SUM(B8:I8)</f>
        <v>3331757</v>
      </c>
    </row>
    <row r="9" spans="1:12" ht="17.25" customHeight="1">
      <c r="A9" s="15" t="s">
        <v>18</v>
      </c>
      <c r="B9" s="13">
        <f>+B10+B11</f>
        <v>46651</v>
      </c>
      <c r="C9" s="13">
        <f t="shared" ref="C9:I9" si="3">+C10+C11</f>
        <v>62656</v>
      </c>
      <c r="D9" s="13">
        <f t="shared" si="3"/>
        <v>55543</v>
      </c>
      <c r="E9" s="13">
        <f t="shared" si="3"/>
        <v>28024</v>
      </c>
      <c r="F9" s="13">
        <f t="shared" si="3"/>
        <v>41886</v>
      </c>
      <c r="G9" s="13">
        <f t="shared" si="3"/>
        <v>51176</v>
      </c>
      <c r="H9" s="13">
        <f t="shared" si="3"/>
        <v>60047</v>
      </c>
      <c r="I9" s="13">
        <f t="shared" si="3"/>
        <v>56508</v>
      </c>
      <c r="J9" s="11">
        <f t="shared" si="2"/>
        <v>402491</v>
      </c>
    </row>
    <row r="10" spans="1:12" ht="17.25" customHeight="1">
      <c r="A10" s="31" t="s">
        <v>19</v>
      </c>
      <c r="B10" s="13">
        <v>46651</v>
      </c>
      <c r="C10" s="13">
        <v>62656</v>
      </c>
      <c r="D10" s="13">
        <v>55543</v>
      </c>
      <c r="E10" s="13">
        <v>28024</v>
      </c>
      <c r="F10" s="13">
        <v>41886</v>
      </c>
      <c r="G10" s="13">
        <v>51176</v>
      </c>
      <c r="H10" s="13">
        <v>60047</v>
      </c>
      <c r="I10" s="13">
        <v>56508</v>
      </c>
      <c r="J10" s="11">
        <f>SUM(B10:I10)</f>
        <v>402491</v>
      </c>
    </row>
    <row r="11" spans="1:12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2" ht="17.25" customHeight="1">
      <c r="A12" s="15" t="s">
        <v>34</v>
      </c>
      <c r="B12" s="17">
        <f t="shared" ref="B12:I12" si="4">SUM(B13:B15)</f>
        <v>321128</v>
      </c>
      <c r="C12" s="17">
        <f t="shared" si="4"/>
        <v>409304</v>
      </c>
      <c r="D12" s="17">
        <f t="shared" si="4"/>
        <v>399144</v>
      </c>
      <c r="E12" s="17">
        <f t="shared" si="4"/>
        <v>200267</v>
      </c>
      <c r="F12" s="17">
        <f t="shared" si="4"/>
        <v>290296</v>
      </c>
      <c r="G12" s="17">
        <f t="shared" si="4"/>
        <v>398991</v>
      </c>
      <c r="H12" s="17">
        <f t="shared" si="4"/>
        <v>610959</v>
      </c>
      <c r="I12" s="17">
        <f t="shared" si="4"/>
        <v>299177</v>
      </c>
      <c r="J12" s="11">
        <f t="shared" si="2"/>
        <v>2929266</v>
      </c>
    </row>
    <row r="13" spans="1:12" ht="17.25" customHeight="1">
      <c r="A13" s="14" t="s">
        <v>21</v>
      </c>
      <c r="B13" s="13">
        <v>124423</v>
      </c>
      <c r="C13" s="13">
        <v>172587</v>
      </c>
      <c r="D13" s="13">
        <v>176407</v>
      </c>
      <c r="E13" s="13">
        <v>89023</v>
      </c>
      <c r="F13" s="13">
        <v>125797</v>
      </c>
      <c r="G13" s="13">
        <v>169814</v>
      </c>
      <c r="H13" s="13">
        <v>255330</v>
      </c>
      <c r="I13" s="13">
        <v>119335</v>
      </c>
      <c r="J13" s="11">
        <f t="shared" si="2"/>
        <v>1232716</v>
      </c>
      <c r="K13" s="56"/>
      <c r="L13" s="57"/>
    </row>
    <row r="14" spans="1:12" ht="17.25" customHeight="1">
      <c r="A14" s="14" t="s">
        <v>22</v>
      </c>
      <c r="B14" s="13">
        <v>142638</v>
      </c>
      <c r="C14" s="13">
        <v>161973</v>
      </c>
      <c r="D14" s="13">
        <v>155900</v>
      </c>
      <c r="E14" s="13">
        <v>76533</v>
      </c>
      <c r="F14" s="13">
        <v>120161</v>
      </c>
      <c r="G14" s="13">
        <v>166421</v>
      </c>
      <c r="H14" s="13">
        <v>274699</v>
      </c>
      <c r="I14" s="13">
        <v>130514</v>
      </c>
      <c r="J14" s="11">
        <f t="shared" si="2"/>
        <v>1228839</v>
      </c>
      <c r="K14" s="56"/>
    </row>
    <row r="15" spans="1:12" ht="17.25" customHeight="1">
      <c r="A15" s="14" t="s">
        <v>23</v>
      </c>
      <c r="B15" s="13">
        <v>54067</v>
      </c>
      <c r="C15" s="13">
        <v>74744</v>
      </c>
      <c r="D15" s="13">
        <v>66837</v>
      </c>
      <c r="E15" s="13">
        <v>34711</v>
      </c>
      <c r="F15" s="13">
        <v>44338</v>
      </c>
      <c r="G15" s="13">
        <v>62756</v>
      </c>
      <c r="H15" s="13">
        <v>80930</v>
      </c>
      <c r="I15" s="13">
        <v>49328</v>
      </c>
      <c r="J15" s="11">
        <f t="shared" si="2"/>
        <v>467711</v>
      </c>
    </row>
    <row r="16" spans="1:12" ht="17.25" customHeight="1">
      <c r="A16" s="16" t="s">
        <v>24</v>
      </c>
      <c r="B16" s="11">
        <f>+B17+B18+B19</f>
        <v>212521</v>
      </c>
      <c r="C16" s="11">
        <f t="shared" ref="C16:I16" si="5">+C17+C18+C19</f>
        <v>238377</v>
      </c>
      <c r="D16" s="11">
        <f t="shared" si="5"/>
        <v>268767</v>
      </c>
      <c r="E16" s="11">
        <f t="shared" si="5"/>
        <v>137419</v>
      </c>
      <c r="F16" s="11">
        <f t="shared" si="5"/>
        <v>182477</v>
      </c>
      <c r="G16" s="11">
        <f t="shared" si="5"/>
        <v>293119</v>
      </c>
      <c r="H16" s="11">
        <f t="shared" si="5"/>
        <v>501037</v>
      </c>
      <c r="I16" s="11">
        <f t="shared" si="5"/>
        <v>182999</v>
      </c>
      <c r="J16" s="11">
        <f t="shared" si="2"/>
        <v>2016716</v>
      </c>
    </row>
    <row r="17" spans="1:11" ht="17.25" customHeight="1">
      <c r="A17" s="12" t="s">
        <v>25</v>
      </c>
      <c r="B17" s="13">
        <v>95784</v>
      </c>
      <c r="C17" s="13">
        <v>120533</v>
      </c>
      <c r="D17" s="13">
        <v>137438</v>
      </c>
      <c r="E17" s="13">
        <v>70301</v>
      </c>
      <c r="F17" s="13">
        <v>92125</v>
      </c>
      <c r="G17" s="13">
        <v>145949</v>
      </c>
      <c r="H17" s="13">
        <v>237949</v>
      </c>
      <c r="I17" s="13">
        <v>90805</v>
      </c>
      <c r="J17" s="11">
        <f t="shared" si="2"/>
        <v>990884</v>
      </c>
      <c r="K17" s="56"/>
    </row>
    <row r="18" spans="1:11" ht="17.25" customHeight="1">
      <c r="A18" s="12" t="s">
        <v>26</v>
      </c>
      <c r="B18" s="13">
        <v>87064</v>
      </c>
      <c r="C18" s="13">
        <v>83690</v>
      </c>
      <c r="D18" s="13">
        <v>94752</v>
      </c>
      <c r="E18" s="13">
        <v>47612</v>
      </c>
      <c r="F18" s="13">
        <v>68240</v>
      </c>
      <c r="G18" s="13">
        <v>110455</v>
      </c>
      <c r="H18" s="13">
        <v>207893</v>
      </c>
      <c r="I18" s="13">
        <v>68954</v>
      </c>
      <c r="J18" s="11">
        <f t="shared" si="2"/>
        <v>768660</v>
      </c>
      <c r="K18" s="56"/>
    </row>
    <row r="19" spans="1:11" ht="17.25" customHeight="1">
      <c r="A19" s="12" t="s">
        <v>27</v>
      </c>
      <c r="B19" s="13">
        <v>29673</v>
      </c>
      <c r="C19" s="13">
        <v>34154</v>
      </c>
      <c r="D19" s="13">
        <v>36577</v>
      </c>
      <c r="E19" s="13">
        <v>19506</v>
      </c>
      <c r="F19" s="13">
        <v>22112</v>
      </c>
      <c r="G19" s="13">
        <v>36715</v>
      </c>
      <c r="H19" s="13">
        <v>55195</v>
      </c>
      <c r="I19" s="13">
        <v>23240</v>
      </c>
      <c r="J19" s="11">
        <f t="shared" si="2"/>
        <v>257172</v>
      </c>
    </row>
    <row r="20" spans="1:11" ht="17.25" customHeight="1">
      <c r="A20" s="16" t="s">
        <v>28</v>
      </c>
      <c r="B20" s="13">
        <v>42832</v>
      </c>
      <c r="C20" s="13">
        <v>66061</v>
      </c>
      <c r="D20" s="13">
        <v>80509</v>
      </c>
      <c r="E20" s="13">
        <v>48485</v>
      </c>
      <c r="F20" s="13">
        <v>50329</v>
      </c>
      <c r="G20" s="13">
        <v>63018</v>
      </c>
      <c r="H20" s="13">
        <v>67266</v>
      </c>
      <c r="I20" s="13">
        <v>34109</v>
      </c>
      <c r="J20" s="11">
        <f t="shared" si="2"/>
        <v>452609</v>
      </c>
    </row>
    <row r="21" spans="1:11" ht="17.25" customHeight="1">
      <c r="A21" s="12" t="s">
        <v>29</v>
      </c>
      <c r="B21" s="13">
        <v>27412</v>
      </c>
      <c r="C21" s="13">
        <v>42279</v>
      </c>
      <c r="D21" s="13">
        <v>51526</v>
      </c>
      <c r="E21" s="13">
        <v>31030</v>
      </c>
      <c r="F21" s="13">
        <v>32211</v>
      </c>
      <c r="G21" s="13">
        <v>40332</v>
      </c>
      <c r="H21" s="13">
        <v>43050</v>
      </c>
      <c r="I21" s="13">
        <v>21830</v>
      </c>
      <c r="J21" s="11">
        <f t="shared" si="2"/>
        <v>289670</v>
      </c>
      <c r="K21" s="56"/>
    </row>
    <row r="22" spans="1:11" ht="17.25" customHeight="1">
      <c r="A22" s="12" t="s">
        <v>30</v>
      </c>
      <c r="B22" s="13">
        <v>15420</v>
      </c>
      <c r="C22" s="13">
        <v>23782</v>
      </c>
      <c r="D22" s="13">
        <v>28983</v>
      </c>
      <c r="E22" s="13">
        <v>17455</v>
      </c>
      <c r="F22" s="13">
        <v>18118</v>
      </c>
      <c r="G22" s="13">
        <v>22686</v>
      </c>
      <c r="H22" s="13">
        <v>24216</v>
      </c>
      <c r="I22" s="13">
        <v>12279</v>
      </c>
      <c r="J22" s="11">
        <f t="shared" si="2"/>
        <v>162939</v>
      </c>
      <c r="K22" s="56"/>
    </row>
    <row r="23" spans="1:11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7983</v>
      </c>
      <c r="J23" s="11">
        <f t="shared" si="2"/>
        <v>7983</v>
      </c>
    </row>
    <row r="24" spans="1:11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1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2.7216619999999998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1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1" ht="17.25" customHeight="1">
      <c r="A27" s="32" t="s">
        <v>38</v>
      </c>
      <c r="B27" s="33">
        <v>0</v>
      </c>
      <c r="C27" s="49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1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7.9862000000000002E-2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1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1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1" ht="17.25" customHeight="1">
      <c r="A31" s="2" t="s">
        <v>88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8941.0400000000009</v>
      </c>
      <c r="J31" s="24">
        <f t="shared" ref="J31:J69" si="7">SUM(B31:I31)</f>
        <v>8941.0400000000009</v>
      </c>
    </row>
    <row r="32" spans="1:11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1429968.99</v>
      </c>
      <c r="C43" s="23">
        <f t="shared" ref="C43:I43" si="8">+C44+C52</f>
        <v>2031220.1600000001</v>
      </c>
      <c r="D43" s="23">
        <f t="shared" si="8"/>
        <v>2213148.91</v>
      </c>
      <c r="E43" s="23">
        <f t="shared" si="8"/>
        <v>1138914.1300000001</v>
      </c>
      <c r="F43" s="23">
        <f t="shared" si="8"/>
        <v>1340047.3399999999</v>
      </c>
      <c r="G43" s="23">
        <f t="shared" si="8"/>
        <v>1959208.42</v>
      </c>
      <c r="H43" s="23">
        <f t="shared" si="8"/>
        <v>2591862.94</v>
      </c>
      <c r="I43" s="23">
        <f t="shared" si="8"/>
        <v>1336962.06</v>
      </c>
      <c r="J43" s="23">
        <f t="shared" si="7"/>
        <v>14041332.949999999</v>
      </c>
    </row>
    <row r="44" spans="1:10" ht="17.25" customHeight="1">
      <c r="A44" s="16" t="s">
        <v>51</v>
      </c>
      <c r="B44" s="24">
        <f>SUM(B45:B51)</f>
        <v>1415070.46</v>
      </c>
      <c r="C44" s="24">
        <f t="shared" ref="C44:J44" si="9">SUM(C45:C51)</f>
        <v>2010982.85</v>
      </c>
      <c r="D44" s="24">
        <f t="shared" si="9"/>
        <v>2192809.08</v>
      </c>
      <c r="E44" s="24">
        <f t="shared" si="9"/>
        <v>1127298.8</v>
      </c>
      <c r="F44" s="24">
        <f t="shared" si="9"/>
        <v>1320772.45</v>
      </c>
      <c r="G44" s="24">
        <f t="shared" si="9"/>
        <v>1941257.51</v>
      </c>
      <c r="H44" s="24">
        <f t="shared" si="9"/>
        <v>2566732.87</v>
      </c>
      <c r="I44" s="24">
        <f t="shared" si="9"/>
        <v>1323701.75</v>
      </c>
      <c r="J44" s="24">
        <f t="shared" si="9"/>
        <v>13898625.77</v>
      </c>
    </row>
    <row r="45" spans="1:10" ht="17.25" customHeight="1">
      <c r="A45" s="37" t="s">
        <v>52</v>
      </c>
      <c r="B45" s="24">
        <f t="shared" ref="B45:I45" si="10">ROUND(B26*B7,2)</f>
        <v>1415070.46</v>
      </c>
      <c r="C45" s="24">
        <f t="shared" si="10"/>
        <v>2006522.99</v>
      </c>
      <c r="D45" s="24">
        <f t="shared" si="10"/>
        <v>2192809.08</v>
      </c>
      <c r="E45" s="24">
        <f t="shared" si="10"/>
        <v>1103084.1200000001</v>
      </c>
      <c r="F45" s="24">
        <f t="shared" si="10"/>
        <v>1320772.45</v>
      </c>
      <c r="G45" s="24">
        <f t="shared" si="10"/>
        <v>1941257.51</v>
      </c>
      <c r="H45" s="24">
        <f t="shared" si="10"/>
        <v>2566732.87</v>
      </c>
      <c r="I45" s="24">
        <f t="shared" si="10"/>
        <v>1314760.71</v>
      </c>
      <c r="J45" s="24">
        <f t="shared" si="7"/>
        <v>13861010.190000001</v>
      </c>
    </row>
    <row r="46" spans="1:10" ht="17.25" customHeight="1">
      <c r="A46" s="37" t="s">
        <v>53</v>
      </c>
      <c r="B46" s="20">
        <v>0</v>
      </c>
      <c r="C46" s="24">
        <f>ROUND(C27*C7,2)</f>
        <v>4459.8599999999997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4459.8599999999997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33078.449999999997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33078.449999999997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-8863.77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-8863.77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8941.0400000000009</v>
      </c>
      <c r="J49" s="24">
        <f>SUM(B49:I49)</f>
        <v>8941.0400000000009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14898.53</v>
      </c>
      <c r="C52" s="39">
        <v>20237.310000000001</v>
      </c>
      <c r="D52" s="39">
        <v>20339.830000000002</v>
      </c>
      <c r="E52" s="39">
        <v>11615.33</v>
      </c>
      <c r="F52" s="39">
        <v>19274.89</v>
      </c>
      <c r="G52" s="39">
        <v>17950.91</v>
      </c>
      <c r="H52" s="39">
        <v>25130.07</v>
      </c>
      <c r="I52" s="39">
        <v>13260.31</v>
      </c>
      <c r="J52" s="39">
        <f>SUM(B52:I52)</f>
        <v>142707.18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+B57+B64+B88+B89</f>
        <v>-470731.29</v>
      </c>
      <c r="C56" s="38">
        <f t="shared" si="11"/>
        <v>-221115.97999999998</v>
      </c>
      <c r="D56" s="38">
        <f t="shared" si="11"/>
        <v>-259847.97999999998</v>
      </c>
      <c r="E56" s="38">
        <f t="shared" si="11"/>
        <v>-142483.41999999998</v>
      </c>
      <c r="F56" s="38">
        <f t="shared" si="11"/>
        <v>-416894.25</v>
      </c>
      <c r="G56" s="38">
        <f t="shared" si="11"/>
        <v>-484765.53</v>
      </c>
      <c r="H56" s="38">
        <f t="shared" si="11"/>
        <v>-420550.29000000004</v>
      </c>
      <c r="I56" s="38">
        <f t="shared" si="11"/>
        <v>-184912</v>
      </c>
      <c r="J56" s="38">
        <f t="shared" si="7"/>
        <v>-2601300.7400000002</v>
      </c>
    </row>
    <row r="57" spans="1:10" ht="18.75" customHeight="1">
      <c r="A57" s="16" t="s">
        <v>86</v>
      </c>
      <c r="B57" s="38">
        <f t="shared" ref="B57:I57" si="12">B58+B59+B60+B61+B62+B63</f>
        <v>-455137.07</v>
      </c>
      <c r="C57" s="38">
        <f t="shared" si="12"/>
        <v>-198275.27</v>
      </c>
      <c r="D57" s="38">
        <f t="shared" si="12"/>
        <v>-237320.62</v>
      </c>
      <c r="E57" s="38">
        <f t="shared" si="12"/>
        <v>-84072</v>
      </c>
      <c r="F57" s="38">
        <f t="shared" si="12"/>
        <v>-400403.69</v>
      </c>
      <c r="G57" s="38">
        <f t="shared" si="12"/>
        <v>-463749.12</v>
      </c>
      <c r="H57" s="38">
        <f t="shared" si="12"/>
        <v>-389100.27</v>
      </c>
      <c r="I57" s="38">
        <f t="shared" si="12"/>
        <v>-169524</v>
      </c>
      <c r="J57" s="38">
        <f t="shared" si="7"/>
        <v>-2397582.04</v>
      </c>
    </row>
    <row r="58" spans="1:10" ht="18.75" customHeight="1">
      <c r="A58" s="12" t="s">
        <v>87</v>
      </c>
      <c r="B58" s="38">
        <f>-ROUND(B9*$D$3,2)</f>
        <v>-139953</v>
      </c>
      <c r="C58" s="38">
        <f t="shared" ref="C58:I58" si="13">-ROUND(C9*$D$3,2)</f>
        <v>-187968</v>
      </c>
      <c r="D58" s="38">
        <f t="shared" si="13"/>
        <v>-166629</v>
      </c>
      <c r="E58" s="38">
        <f t="shared" si="13"/>
        <v>-84072</v>
      </c>
      <c r="F58" s="38">
        <f t="shared" si="13"/>
        <v>-125658</v>
      </c>
      <c r="G58" s="38">
        <f t="shared" si="13"/>
        <v>-153528</v>
      </c>
      <c r="H58" s="38">
        <f t="shared" si="13"/>
        <v>-180141</v>
      </c>
      <c r="I58" s="38">
        <f t="shared" si="13"/>
        <v>-169524</v>
      </c>
      <c r="J58" s="38">
        <f t="shared" si="7"/>
        <v>-1207473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50">
        <v>-3054</v>
      </c>
      <c r="C60" s="50">
        <v>-1176</v>
      </c>
      <c r="D60" s="50">
        <v>-1137</v>
      </c>
      <c r="E60" s="20">
        <v>0</v>
      </c>
      <c r="F60" s="50">
        <v>-1257</v>
      </c>
      <c r="G60" s="50">
        <v>-948</v>
      </c>
      <c r="H60" s="50">
        <v>-735</v>
      </c>
      <c r="I60" s="20">
        <v>0</v>
      </c>
      <c r="J60" s="38">
        <f t="shared" si="7"/>
        <v>-8307</v>
      </c>
    </row>
    <row r="61" spans="1:10" ht="18.75" customHeight="1">
      <c r="A61" s="12" t="s">
        <v>63</v>
      </c>
      <c r="B61" s="50">
        <v>-678</v>
      </c>
      <c r="C61" s="50">
        <v>-402</v>
      </c>
      <c r="D61" s="50">
        <v>-513</v>
      </c>
      <c r="E61" s="20">
        <v>0</v>
      </c>
      <c r="F61" s="50">
        <v>-819</v>
      </c>
      <c r="G61" s="50">
        <v>-300</v>
      </c>
      <c r="H61" s="50">
        <v>-144</v>
      </c>
      <c r="I61" s="20">
        <v>0</v>
      </c>
      <c r="J61" s="38">
        <f t="shared" si="7"/>
        <v>-2856</v>
      </c>
    </row>
    <row r="62" spans="1:10" ht="18.75" customHeight="1">
      <c r="A62" s="12" t="s">
        <v>64</v>
      </c>
      <c r="B62" s="50">
        <v>-311312.07</v>
      </c>
      <c r="C62" s="50">
        <v>-8673.27</v>
      </c>
      <c r="D62" s="50">
        <v>-68985.62</v>
      </c>
      <c r="E62" s="20">
        <v>0</v>
      </c>
      <c r="F62" s="50">
        <v>-272501.69</v>
      </c>
      <c r="G62" s="50">
        <v>-308945.12</v>
      </c>
      <c r="H62" s="50">
        <v>-208080.27</v>
      </c>
      <c r="I62" s="20">
        <v>0</v>
      </c>
      <c r="J62" s="38">
        <f>SUM(B62:I62)</f>
        <v>-1178498.04</v>
      </c>
    </row>
    <row r="63" spans="1:10" ht="18.75" customHeight="1">
      <c r="A63" s="12" t="s">
        <v>65</v>
      </c>
      <c r="B63" s="50">
        <v>-140</v>
      </c>
      <c r="C63" s="50">
        <v>-56</v>
      </c>
      <c r="D63" s="20">
        <v>-56</v>
      </c>
      <c r="E63" s="20">
        <v>0</v>
      </c>
      <c r="F63" s="20">
        <v>-168</v>
      </c>
      <c r="G63" s="20">
        <v>-28</v>
      </c>
      <c r="H63" s="20">
        <v>0</v>
      </c>
      <c r="I63" s="20">
        <v>0</v>
      </c>
      <c r="J63" s="38">
        <f t="shared" si="7"/>
        <v>-448</v>
      </c>
    </row>
    <row r="64" spans="1:10" ht="18.75" customHeight="1">
      <c r="A64" s="12" t="s">
        <v>91</v>
      </c>
      <c r="B64" s="50">
        <f t="shared" ref="B64:I64" si="14">SUM(B65:B86)</f>
        <v>-15594.22</v>
      </c>
      <c r="C64" s="50">
        <f t="shared" si="14"/>
        <v>-22840.71</v>
      </c>
      <c r="D64" s="20">
        <f t="shared" si="14"/>
        <v>-22527.359999999997</v>
      </c>
      <c r="E64" s="20">
        <f t="shared" si="14"/>
        <v>-58411.42</v>
      </c>
      <c r="F64" s="20">
        <f t="shared" si="14"/>
        <v>-16490.560000000001</v>
      </c>
      <c r="G64" s="20">
        <f t="shared" si="14"/>
        <v>-21016.410000000003</v>
      </c>
      <c r="H64" s="20">
        <f t="shared" si="14"/>
        <v>-31450.02</v>
      </c>
      <c r="I64" s="20">
        <f t="shared" si="14"/>
        <v>-15388</v>
      </c>
      <c r="J64" s="38">
        <f t="shared" si="7"/>
        <v>-203718.69999999998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7"/>
        <v>-3346.16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1">
        <f t="shared" si="7"/>
        <v>-40000</v>
      </c>
    </row>
    <row r="69" spans="1:10" ht="18.75" customHeight="1">
      <c r="A69" s="37" t="s">
        <v>70</v>
      </c>
      <c r="B69" s="38">
        <v>-15594.22</v>
      </c>
      <c r="C69" s="38">
        <v>-22637.8</v>
      </c>
      <c r="D69" s="38">
        <v>-21400.42</v>
      </c>
      <c r="E69" s="38">
        <v>-16561.919999999998</v>
      </c>
      <c r="F69" s="38">
        <v>-15007.26</v>
      </c>
      <c r="G69" s="38">
        <v>-20623.080000000002</v>
      </c>
      <c r="H69" s="38">
        <v>-31426.41</v>
      </c>
      <c r="I69" s="38">
        <v>-15388</v>
      </c>
      <c r="J69" s="51">
        <f t="shared" si="7"/>
        <v>-158639.10999999999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89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1" ht="18.75" customHeight="1">
      <c r="A81" s="12" t="s">
        <v>92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1" ht="18.75" customHeight="1">
      <c r="A82" s="12" t="s">
        <v>93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1" ht="18.75" customHeight="1">
      <c r="A83" s="12" t="s">
        <v>100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1" ht="18.75" customHeight="1">
      <c r="A84" s="12" t="s">
        <v>101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1" ht="18.75" customHeight="1">
      <c r="A85" s="12" t="s">
        <v>102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1" ht="18.75" customHeight="1">
      <c r="A86" s="12" t="s">
        <v>116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1" ht="18.75" customHeight="1">
      <c r="A87" s="12" t="s">
        <v>117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1" ht="18.75" customHeight="1">
      <c r="A88" s="16" t="s">
        <v>115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1:11" ht="18.75" customHeight="1">
      <c r="A89" s="16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</row>
    <row r="90" spans="1:11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f>SUM(B90:I90)</f>
        <v>0</v>
      </c>
    </row>
    <row r="91" spans="1:11" ht="18.75" customHeight="1">
      <c r="A91" s="16" t="s">
        <v>95</v>
      </c>
      <c r="B91" s="25">
        <f t="shared" ref="B91:I91" si="15">+B92+B93</f>
        <v>959237.7</v>
      </c>
      <c r="C91" s="25">
        <f t="shared" si="15"/>
        <v>1810104.1800000002</v>
      </c>
      <c r="D91" s="25">
        <f t="shared" si="15"/>
        <v>1953300.93</v>
      </c>
      <c r="E91" s="25">
        <f t="shared" si="15"/>
        <v>996430.71</v>
      </c>
      <c r="F91" s="25">
        <f t="shared" si="15"/>
        <v>923153.09</v>
      </c>
      <c r="G91" s="25">
        <f t="shared" si="15"/>
        <v>1474442.8900000001</v>
      </c>
      <c r="H91" s="25">
        <f t="shared" si="15"/>
        <v>2171312.65</v>
      </c>
      <c r="I91" s="25">
        <f t="shared" si="15"/>
        <v>1152050.06</v>
      </c>
      <c r="J91" s="51">
        <f>SUM(B91:I91)</f>
        <v>11440032.210000001</v>
      </c>
      <c r="K91" s="58"/>
    </row>
    <row r="92" spans="1:11" ht="18.75" customHeight="1">
      <c r="A92" s="16" t="s">
        <v>94</v>
      </c>
      <c r="B92" s="25">
        <f t="shared" ref="B92:I92" si="16">+B44+B57+B64+B88</f>
        <v>944339.16999999993</v>
      </c>
      <c r="C92" s="25">
        <f t="shared" si="16"/>
        <v>1789866.87</v>
      </c>
      <c r="D92" s="25">
        <f t="shared" si="16"/>
        <v>1932961.0999999999</v>
      </c>
      <c r="E92" s="25">
        <f t="shared" si="16"/>
        <v>984815.38</v>
      </c>
      <c r="F92" s="25">
        <f t="shared" si="16"/>
        <v>903878.2</v>
      </c>
      <c r="G92" s="25">
        <f t="shared" si="16"/>
        <v>1456491.9800000002</v>
      </c>
      <c r="H92" s="25">
        <f t="shared" si="16"/>
        <v>2146182.58</v>
      </c>
      <c r="I92" s="25">
        <f t="shared" si="16"/>
        <v>1138789.75</v>
      </c>
      <c r="J92" s="51">
        <f>SUM(B92:I92)</f>
        <v>11297325.030000001</v>
      </c>
      <c r="K92" s="58"/>
    </row>
    <row r="93" spans="1:11" ht="18.75" customHeight="1">
      <c r="A93" s="16" t="s">
        <v>98</v>
      </c>
      <c r="B93" s="25">
        <f t="shared" ref="B93:I93" si="17">IF(+B52+B89+B94&lt;0,0,(B52+B89+B94))</f>
        <v>14898.53</v>
      </c>
      <c r="C93" s="25">
        <f t="shared" si="17"/>
        <v>20237.310000000001</v>
      </c>
      <c r="D93" s="25">
        <f t="shared" si="17"/>
        <v>20339.830000000002</v>
      </c>
      <c r="E93" s="20">
        <f t="shared" si="17"/>
        <v>11615.33</v>
      </c>
      <c r="F93" s="25">
        <f t="shared" si="17"/>
        <v>19274.89</v>
      </c>
      <c r="G93" s="20">
        <f t="shared" si="17"/>
        <v>17950.91</v>
      </c>
      <c r="H93" s="25">
        <f t="shared" si="17"/>
        <v>25130.07</v>
      </c>
      <c r="I93" s="20">
        <f t="shared" si="17"/>
        <v>13260.31</v>
      </c>
      <c r="J93" s="51">
        <f>SUM(B93:I93)</f>
        <v>142707.18</v>
      </c>
      <c r="K93" s="58"/>
    </row>
    <row r="94" spans="1:11" ht="18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1">
        <f>SUM(B94:I94)</f>
        <v>0</v>
      </c>
    </row>
    <row r="95" spans="1:11" ht="18.75" customHeight="1">
      <c r="A95" s="16" t="s">
        <v>97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1:11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/>
    </row>
    <row r="97" spans="1:10" ht="18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8.75" customHeight="1">
      <c r="A98" s="8"/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/>
    </row>
    <row r="99" spans="1:10" ht="18.75" customHeight="1">
      <c r="A99" s="26" t="s">
        <v>81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44">
        <f>SUM(J100:J118)</f>
        <v>11440032.240000002</v>
      </c>
    </row>
    <row r="100" spans="1:10" ht="18.75" customHeight="1">
      <c r="A100" s="27" t="s">
        <v>82</v>
      </c>
      <c r="B100" s="28">
        <v>121339.1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4">
        <f t="shared" ref="J100:J118" si="18">SUM(B100:I100)</f>
        <v>121339.1</v>
      </c>
    </row>
    <row r="101" spans="1:10" ht="18.75" customHeight="1">
      <c r="A101" s="27" t="s">
        <v>83</v>
      </c>
      <c r="B101" s="28">
        <v>837898.6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4">
        <f t="shared" si="18"/>
        <v>837898.6</v>
      </c>
    </row>
    <row r="102" spans="1:10" ht="18.75" customHeight="1">
      <c r="A102" s="27" t="s">
        <v>84</v>
      </c>
      <c r="B102" s="43">
        <v>0</v>
      </c>
      <c r="C102" s="28">
        <f>+C91</f>
        <v>1810104.1800000002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4">
        <f t="shared" si="18"/>
        <v>1810104.1800000002</v>
      </c>
    </row>
    <row r="103" spans="1:10" ht="18.75" customHeight="1">
      <c r="A103" s="27" t="s">
        <v>85</v>
      </c>
      <c r="B103" s="43">
        <v>0</v>
      </c>
      <c r="C103" s="43">
        <v>0</v>
      </c>
      <c r="D103" s="28">
        <f>+D91</f>
        <v>1953300.93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4">
        <f t="shared" si="18"/>
        <v>1953300.93</v>
      </c>
    </row>
    <row r="104" spans="1:10" ht="18.75" customHeight="1">
      <c r="A104" s="27" t="s">
        <v>118</v>
      </c>
      <c r="B104" s="43">
        <v>0</v>
      </c>
      <c r="C104" s="43">
        <v>0</v>
      </c>
      <c r="D104" s="43">
        <v>0</v>
      </c>
      <c r="E104" s="28">
        <v>427114.43</v>
      </c>
      <c r="F104" s="43">
        <v>0</v>
      </c>
      <c r="G104" s="43">
        <v>0</v>
      </c>
      <c r="H104" s="43">
        <v>0</v>
      </c>
      <c r="I104" s="43">
        <v>0</v>
      </c>
      <c r="J104" s="44">
        <f t="shared" si="18"/>
        <v>427114.43</v>
      </c>
    </row>
    <row r="105" spans="1:10" ht="18.75" customHeight="1">
      <c r="A105" s="27" t="s">
        <v>119</v>
      </c>
      <c r="B105" s="43">
        <v>0</v>
      </c>
      <c r="C105" s="43">
        <v>0</v>
      </c>
      <c r="D105" s="43">
        <v>0</v>
      </c>
      <c r="E105" s="28">
        <v>569316.28</v>
      </c>
      <c r="F105" s="43">
        <v>0</v>
      </c>
      <c r="G105" s="43">
        <v>0</v>
      </c>
      <c r="H105" s="43">
        <v>0</v>
      </c>
      <c r="I105" s="43">
        <v>0</v>
      </c>
      <c r="J105" s="44">
        <f t="shared" si="18"/>
        <v>569316.28</v>
      </c>
    </row>
    <row r="106" spans="1:10" ht="18.75" customHeight="1">
      <c r="A106" s="27" t="s">
        <v>120</v>
      </c>
      <c r="B106" s="43">
        <v>0</v>
      </c>
      <c r="C106" s="43">
        <v>0</v>
      </c>
      <c r="D106" s="43">
        <v>0</v>
      </c>
      <c r="E106" s="28">
        <v>0</v>
      </c>
      <c r="F106" s="43">
        <v>0</v>
      </c>
      <c r="G106" s="43">
        <v>0</v>
      </c>
      <c r="H106" s="43">
        <v>0</v>
      </c>
      <c r="I106" s="43">
        <v>0</v>
      </c>
      <c r="J106" s="44">
        <f t="shared" si="18"/>
        <v>0</v>
      </c>
    </row>
    <row r="107" spans="1:10" ht="18.75" customHeight="1">
      <c r="A107" s="27" t="s">
        <v>103</v>
      </c>
      <c r="B107" s="43">
        <v>0</v>
      </c>
      <c r="C107" s="43">
        <v>0</v>
      </c>
      <c r="D107" s="43">
        <v>0</v>
      </c>
      <c r="E107" s="43">
        <v>0</v>
      </c>
      <c r="F107" s="28">
        <f>+F91</f>
        <v>923153.09</v>
      </c>
      <c r="G107" s="43">
        <v>0</v>
      </c>
      <c r="H107" s="43">
        <v>0</v>
      </c>
      <c r="I107" s="43">
        <v>0</v>
      </c>
      <c r="J107" s="44">
        <f t="shared" si="18"/>
        <v>923153.09</v>
      </c>
    </row>
    <row r="108" spans="1:10" ht="18.75" customHeight="1">
      <c r="A108" s="27" t="s">
        <v>104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28">
        <v>210204</v>
      </c>
      <c r="H108" s="43">
        <v>0</v>
      </c>
      <c r="I108" s="43">
        <v>0</v>
      </c>
      <c r="J108" s="44">
        <f t="shared" si="18"/>
        <v>210204</v>
      </c>
    </row>
    <row r="109" spans="1:10" ht="18.75" customHeight="1">
      <c r="A109" s="27" t="s">
        <v>105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G109" s="28">
        <v>289624.40000000002</v>
      </c>
      <c r="H109" s="43">
        <v>0</v>
      </c>
      <c r="I109" s="43">
        <v>0</v>
      </c>
      <c r="J109" s="44">
        <f t="shared" si="18"/>
        <v>289624.40000000002</v>
      </c>
    </row>
    <row r="110" spans="1:10" ht="18.75" customHeight="1">
      <c r="A110" s="27" t="s">
        <v>106</v>
      </c>
      <c r="B110" s="43">
        <v>0</v>
      </c>
      <c r="C110" s="43">
        <v>0</v>
      </c>
      <c r="D110" s="43">
        <v>0</v>
      </c>
      <c r="E110" s="43">
        <v>0</v>
      </c>
      <c r="F110" s="43">
        <v>0</v>
      </c>
      <c r="G110" s="28">
        <v>439336.51</v>
      </c>
      <c r="H110" s="43">
        <v>0</v>
      </c>
      <c r="I110" s="43">
        <v>0</v>
      </c>
      <c r="J110" s="44">
        <f t="shared" si="18"/>
        <v>439336.51</v>
      </c>
    </row>
    <row r="111" spans="1:10" ht="18.75" customHeight="1">
      <c r="A111" s="27" t="s">
        <v>107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28">
        <v>535277.99</v>
      </c>
      <c r="H111" s="43">
        <v>0</v>
      </c>
      <c r="I111" s="43">
        <v>0</v>
      </c>
      <c r="J111" s="44">
        <f t="shared" si="18"/>
        <v>535277.99</v>
      </c>
    </row>
    <row r="112" spans="1:10" ht="18.75" customHeight="1">
      <c r="A112" s="27" t="s">
        <v>108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28">
        <v>628470.13</v>
      </c>
      <c r="I112" s="43">
        <v>0</v>
      </c>
      <c r="J112" s="44">
        <f t="shared" si="18"/>
        <v>628470.13</v>
      </c>
    </row>
    <row r="113" spans="1:10" ht="18.75" customHeight="1">
      <c r="A113" s="27" t="s">
        <v>109</v>
      </c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28">
        <v>50757.35</v>
      </c>
      <c r="I113" s="43">
        <v>0</v>
      </c>
      <c r="J113" s="44">
        <f t="shared" si="18"/>
        <v>50757.35</v>
      </c>
    </row>
    <row r="114" spans="1:10" ht="18.75" customHeight="1">
      <c r="A114" s="27" t="s">
        <v>110</v>
      </c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28">
        <v>348372.71</v>
      </c>
      <c r="I114" s="43">
        <v>0</v>
      </c>
      <c r="J114" s="44">
        <f t="shared" si="18"/>
        <v>348372.71</v>
      </c>
    </row>
    <row r="115" spans="1:10" ht="18.75" customHeight="1">
      <c r="A115" s="27" t="s">
        <v>111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28">
        <v>314418.39</v>
      </c>
      <c r="I115" s="43">
        <v>0</v>
      </c>
      <c r="J115" s="44">
        <f t="shared" si="18"/>
        <v>314418.39</v>
      </c>
    </row>
    <row r="116" spans="1:10" ht="18.75" customHeight="1">
      <c r="A116" s="27" t="s">
        <v>112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28">
        <v>829294.07999999996</v>
      </c>
      <c r="I116" s="43">
        <v>0</v>
      </c>
      <c r="J116" s="44">
        <f t="shared" si="18"/>
        <v>829294.07999999996</v>
      </c>
    </row>
    <row r="117" spans="1:10" ht="18.75" customHeight="1">
      <c r="A117" s="27" t="s">
        <v>113</v>
      </c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28">
        <v>415889.07</v>
      </c>
      <c r="J117" s="44">
        <f t="shared" si="18"/>
        <v>415889.07</v>
      </c>
    </row>
    <row r="118" spans="1:10" ht="18.75" customHeight="1">
      <c r="A118" s="29" t="s">
        <v>114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6">
        <v>736161</v>
      </c>
      <c r="J118" s="47">
        <f t="shared" si="18"/>
        <v>736161</v>
      </c>
    </row>
    <row r="119" spans="1:10" ht="18.75" customHeight="1">
      <c r="A119" s="42"/>
      <c r="B119" s="54"/>
      <c r="C119" s="54"/>
      <c r="D119" s="54"/>
      <c r="E119" s="54"/>
      <c r="F119" s="54"/>
      <c r="G119" s="54"/>
      <c r="H119" s="54"/>
      <c r="I119" s="54">
        <v>691794.09</v>
      </c>
      <c r="J119" s="55"/>
    </row>
    <row r="120" spans="1:10" ht="18.75" customHeight="1">
      <c r="A120" s="42"/>
    </row>
    <row r="121" spans="1:10" ht="18.75" customHeight="1">
      <c r="A121" s="42"/>
    </row>
    <row r="122" spans="1:10" ht="18.75" customHeight="1">
      <c r="A122" s="42"/>
    </row>
    <row r="123" spans="1:10" ht="18.75" customHeight="1">
      <c r="A123" s="41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2013-11-11T16:36:03Z</dcterms:modified>
</cp:coreProperties>
</file>