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J88" i="8"/>
  <c r="J77" l="1"/>
  <c r="J75"/>
  <c r="B9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F56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90"/>
  <c r="B93"/>
  <c r="C93"/>
  <c r="D93"/>
  <c r="E93"/>
  <c r="F93"/>
  <c r="G93"/>
  <c r="H93"/>
  <c r="I93"/>
  <c r="J93"/>
  <c r="J94"/>
  <c r="J100"/>
  <c r="J101"/>
  <c r="J104"/>
  <c r="J105"/>
  <c r="J106"/>
  <c r="J108"/>
  <c r="J109"/>
  <c r="J110"/>
  <c r="J111"/>
  <c r="J112"/>
  <c r="J113"/>
  <c r="J114"/>
  <c r="J115"/>
  <c r="J116"/>
  <c r="J117"/>
  <c r="J118"/>
  <c r="I56" l="1"/>
  <c r="J64"/>
  <c r="H56"/>
  <c r="G56"/>
  <c r="E56"/>
  <c r="C56"/>
  <c r="D56"/>
  <c r="H43"/>
  <c r="H92"/>
  <c r="H91" s="1"/>
  <c r="F43"/>
  <c r="F92"/>
  <c r="F91" s="1"/>
  <c r="F107" s="1"/>
  <c r="J107" s="1"/>
  <c r="D43"/>
  <c r="D92"/>
  <c r="D91" s="1"/>
  <c r="D103" s="1"/>
  <c r="J103" s="1"/>
  <c r="J8"/>
  <c r="J7" s="1"/>
  <c r="B7"/>
  <c r="B45" s="1"/>
  <c r="J57"/>
  <c r="B56"/>
  <c r="I43"/>
  <c r="I92"/>
  <c r="I91" s="1"/>
  <c r="G43"/>
  <c r="G92"/>
  <c r="G91" s="1"/>
  <c r="E48"/>
  <c r="J48" s="1"/>
  <c r="E45"/>
  <c r="E44" s="1"/>
  <c r="C45"/>
  <c r="C46"/>
  <c r="J46" s="1"/>
  <c r="J56" l="1"/>
  <c r="C44"/>
  <c r="E43"/>
  <c r="E92"/>
  <c r="E91" s="1"/>
  <c r="J45"/>
  <c r="J44" s="1"/>
  <c r="B44"/>
  <c r="B43" l="1"/>
  <c r="B92"/>
  <c r="C43"/>
  <c r="C92"/>
  <c r="C91" s="1"/>
  <c r="C102" s="1"/>
  <c r="J102" s="1"/>
  <c r="J99" s="1"/>
  <c r="J43" l="1"/>
  <c r="J92"/>
  <c r="B91"/>
  <c r="J91" s="1"/>
</calcChain>
</file>

<file path=xl/sharedStrings.xml><?xml version="1.0" encoding="utf-8"?>
<sst xmlns="http://schemas.openxmlformats.org/spreadsheetml/2006/main" count="124" uniqueCount="124">
  <si>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</si>
  <si>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</si>
  <si>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</si>
  <si>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</si>
  <si>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</si>
  <si>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</si>
  <si>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</si>
  <si>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</si>
  <si>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</si>
  <si>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</si>
  <si>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</si>
  <si>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</si>
  <si>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</si>
  <si>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</si>
  <si>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</si>
  <si>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</si>
  <si>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</si>
  <si>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</si>
  <si>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</si>
  <si>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</si>
  <si>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</si>
  <si>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</si>
  <si>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</si>
  <si>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</si>
  <si>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</si>
  <si>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</si>
  <si>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</si>
  <si>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</si>
  <si>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</si>
  <si>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</si>
  <si>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</si>
  <si>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</si>
  <si>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</si>
  <si>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</si>
  <si>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</si>
  <si>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</si>
  <si>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</si>
  <si>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</si>
  <si>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</si>
  <si>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</si>
  <si>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</si>
  <si>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</si>
  <si>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</si>
  <si>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</si>
  <si>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</si>
  <si>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</si>
  <si>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</si>
  <si>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</si>
  <si>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</si>
  <si>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</si>
  <si>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</si>
  <si>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</si>
  <si>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</si>
  <si>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</si>
  <si>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</si>
  <si>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</si>
  <si>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</si>
  <si>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</si>
  <si>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</si>
  <si>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</si>
  <si>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</si>
  <si>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</si>
  <si>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</si>
  <si>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</si>
  <si>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</si>
  <si>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</si>
  <si>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</si>
  <si>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</si>
  <si>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</si>
  <si>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</si>
  <si>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</si>
  <si>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</si>
  <si>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</si>
  <si>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</si>
  <si>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</si>
  <si>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</si>
  <si>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</si>
  <si>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</si>
  <si>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</si>
  <si>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</si>
  <si>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</si>
  <si>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</si>
  <si>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</si>
  <si>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</si>
  <si>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</si>
  <si>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</si>
  <si>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</si>
  <si>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</si>
  <si>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</si>
  <si>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</si>
  <si>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</si>
  <si>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</si>
  <si>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</si>
  <si>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</si>
  <si>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</si>
  <si>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</si>
  <si>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</si>
  <si>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</si>
  <si>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</si>
  <si>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</si>
  <si>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</si>
  <si>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</si>
  <si>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</si>
  <si>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</si>
  <si>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</si>
  <si>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</si>
  <si>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</si>
  <si>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</si>
  <si>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</si>
  <si>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</si>
  <si>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</si>
  <si>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</si>
  <si>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</si>
  <si>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</si>
  <si>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</si>
  <si>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>6.2.22. Descumprimento de entrega Balancete Semestral</t>
  </si>
  <si>
    <t xml:space="preserve">6.2.23. Pacto Ministério do Trabalho e Emprego </t>
  </si>
  <si>
    <t>8.5. Área 4</t>
  </si>
  <si>
    <t>8.6. Área 4</t>
  </si>
  <si>
    <t>8.7. Área 4</t>
  </si>
  <si>
    <t>OPERAÇÃO 04/11/13 - VENCIMENTO 11/11/13</t>
  </si>
  <si>
    <t>Nota:</t>
  </si>
  <si>
    <t>6.3. Revisão de Remuneração pelo Transporte Coletivo (1)</t>
  </si>
  <si>
    <t>(1) Revisão de tarifa de remuneração referente aos veículos trólebus, período de 01/09 a 03/11/13.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</si>
</sst>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59" t="s">
        <v>90</v>
      </c>
      <c r="B1" s="59"/>
      <c r="C1" s="59"/>
      <c r="D1" s="59"/>
      <c r="E1" s="59"/>
      <c r="F1" s="59"/>
      <c r="G1" s="59"/>
      <c r="H1" s="59"/>
      <c r="I1" s="59"/>
      <c r="J1" s="59"/>
    </row>
    <row r="2" spans="1:12" ht="21">
      <c r="A2" s="60" t="s">
        <v>120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1" t="s">
        <v>16</v>
      </c>
      <c r="B4" s="62" t="s">
        <v>31</v>
      </c>
      <c r="C4" s="63"/>
      <c r="D4" s="63"/>
      <c r="E4" s="63"/>
      <c r="F4" s="63"/>
      <c r="G4" s="63"/>
      <c r="H4" s="63"/>
      <c r="I4" s="64"/>
      <c r="J4" s="65" t="s">
        <v>17</v>
      </c>
    </row>
    <row r="5" spans="1:12" ht="38.25">
      <c r="A5" s="61"/>
      <c r="B5" s="30" t="s">
        <v>8</v>
      </c>
      <c r="C5" s="30" t="s">
        <v>9</v>
      </c>
      <c r="D5" s="30" t="s">
        <v>10</v>
      </c>
      <c r="E5" s="66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1"/>
    </row>
    <row r="6" spans="1:12" ht="18.75" customHeight="1">
      <c r="A6" s="61"/>
      <c r="B6" s="3" t="s">
        <v>0</v>
      </c>
      <c r="C6" s="3" t="s">
        <v>1</v>
      </c>
      <c r="D6" s="3" t="s">
        <v>2</v>
      </c>
      <c r="E6" s="65"/>
      <c r="F6" s="3" t="s">
        <v>4</v>
      </c>
      <c r="G6" s="3" t="s">
        <v>5</v>
      </c>
      <c r="H6" s="3" t="s">
        <v>6</v>
      </c>
      <c r="I6" s="3" t="s">
        <v>7</v>
      </c>
      <c r="J6" s="61"/>
    </row>
    <row r="7" spans="1:12" ht="17.25" customHeight="1">
      <c r="A7" s="8" t="s">
        <v>32</v>
      </c>
      <c r="B7" s="9">
        <f t="shared" ref="B7:J7" si="0">+B8+B16+B20+B23</f>
        <v>579024</v>
      </c>
      <c r="C7" s="9">
        <f t="shared" si="0"/>
        <v>723727</v>
      </c>
      <c r="D7" s="9">
        <f t="shared" si="0"/>
        <v>750812</v>
      </c>
      <c r="E7" s="9">
        <f t="shared" si="0"/>
        <v>355965</v>
      </c>
      <c r="F7" s="9">
        <f t="shared" si="0"/>
        <v>525935</v>
      </c>
      <c r="G7" s="9">
        <f t="shared" si="0"/>
        <v>724753</v>
      </c>
      <c r="H7" s="9">
        <f t="shared" si="0"/>
        <v>1172306</v>
      </c>
      <c r="I7" s="9">
        <f t="shared" si="0"/>
        <v>544017</v>
      </c>
      <c r="J7" s="9">
        <f t="shared" si="0"/>
        <v>5376539</v>
      </c>
      <c r="K7" s="56"/>
    </row>
    <row r="8" spans="1:12" ht="17.25" customHeight="1">
      <c r="A8" s="10" t="s">
        <v>33</v>
      </c>
      <c r="B8" s="11">
        <f>B9+B12</f>
        <v>346076</v>
      </c>
      <c r="C8" s="11">
        <f t="shared" ref="C8:I8" si="1">C9+C12</f>
        <v>448222</v>
      </c>
      <c r="D8" s="11">
        <f t="shared" si="1"/>
        <v>431537</v>
      </c>
      <c r="E8" s="11">
        <f t="shared" si="1"/>
        <v>201653</v>
      </c>
      <c r="F8" s="11">
        <f t="shared" si="1"/>
        <v>313788</v>
      </c>
      <c r="G8" s="11">
        <f t="shared" si="1"/>
        <v>412557</v>
      </c>
      <c r="H8" s="11">
        <f t="shared" si="1"/>
        <v>641245</v>
      </c>
      <c r="I8" s="11">
        <f t="shared" si="1"/>
        <v>338780</v>
      </c>
      <c r="J8" s="11">
        <f t="shared" ref="J8:J23" si="2">SUM(B8:I8)</f>
        <v>3133858</v>
      </c>
    </row>
    <row r="9" spans="1:12" ht="17.25" customHeight="1">
      <c r="A9" s="15" t="s">
        <v>18</v>
      </c>
      <c r="B9" s="13">
        <f>+B10+B11</f>
        <v>47917</v>
      </c>
      <c r="C9" s="13">
        <f t="shared" ref="C9:I9" si="3">+C10+C11</f>
        <v>65480</v>
      </c>
      <c r="D9" s="13">
        <f t="shared" si="3"/>
        <v>59090</v>
      </c>
      <c r="E9" s="13">
        <f t="shared" si="3"/>
        <v>27832</v>
      </c>
      <c r="F9" s="13">
        <f t="shared" si="3"/>
        <v>42896</v>
      </c>
      <c r="G9" s="13">
        <f t="shared" si="3"/>
        <v>51198</v>
      </c>
      <c r="H9" s="13">
        <f t="shared" si="3"/>
        <v>63107</v>
      </c>
      <c r="I9" s="13">
        <f t="shared" si="3"/>
        <v>56241</v>
      </c>
      <c r="J9" s="11">
        <f t="shared" si="2"/>
        <v>413761</v>
      </c>
    </row>
    <row r="10" spans="1:12" ht="17.25" customHeight="1">
      <c r="A10" s="31" t="s">
        <v>19</v>
      </c>
      <c r="B10" s="13">
        <v>47917</v>
      </c>
      <c r="C10" s="13">
        <v>65480</v>
      </c>
      <c r="D10" s="13">
        <v>59090</v>
      </c>
      <c r="E10" s="13">
        <v>27832</v>
      </c>
      <c r="F10" s="13">
        <v>42896</v>
      </c>
      <c r="G10" s="13">
        <v>51198</v>
      </c>
      <c r="H10" s="13">
        <v>63107</v>
      </c>
      <c r="I10" s="13">
        <v>56241</v>
      </c>
      <c r="J10" s="11">
        <f>SUM(B10:I10)</f>
        <v>413761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298159</v>
      </c>
      <c r="C12" s="17">
        <f t="shared" si="4"/>
        <v>382742</v>
      </c>
      <c r="D12" s="17">
        <f t="shared" si="4"/>
        <v>372447</v>
      </c>
      <c r="E12" s="17">
        <f t="shared" si="4"/>
        <v>173821</v>
      </c>
      <c r="F12" s="17">
        <f t="shared" si="4"/>
        <v>270892</v>
      </c>
      <c r="G12" s="17">
        <f t="shared" si="4"/>
        <v>361359</v>
      </c>
      <c r="H12" s="17">
        <f t="shared" si="4"/>
        <v>578138</v>
      </c>
      <c r="I12" s="17">
        <f t="shared" si="4"/>
        <v>282539</v>
      </c>
      <c r="J12" s="11">
        <f t="shared" si="2"/>
        <v>2720097</v>
      </c>
    </row>
    <row r="13" spans="1:12" ht="17.25" customHeight="1">
      <c r="A13" s="14" t="s">
        <v>21</v>
      </c>
      <c r="B13" s="13">
        <v>117565</v>
      </c>
      <c r="C13" s="13">
        <v>162558</v>
      </c>
      <c r="D13" s="13">
        <v>165507</v>
      </c>
      <c r="E13" s="13">
        <v>78135</v>
      </c>
      <c r="F13" s="13">
        <v>117339</v>
      </c>
      <c r="G13" s="13">
        <v>154826</v>
      </c>
      <c r="H13" s="13">
        <v>243958</v>
      </c>
      <c r="I13" s="13">
        <v>113406</v>
      </c>
      <c r="J13" s="11">
        <f t="shared" si="2"/>
        <v>1153294</v>
      </c>
      <c r="K13" s="56"/>
      <c r="L13" s="57"/>
    </row>
    <row r="14" spans="1:12" ht="17.25" customHeight="1">
      <c r="A14" s="14" t="s">
        <v>22</v>
      </c>
      <c r="B14" s="13">
        <v>133609</v>
      </c>
      <c r="C14" s="13">
        <v>153993</v>
      </c>
      <c r="D14" s="13">
        <v>146941</v>
      </c>
      <c r="E14" s="13">
        <v>67234</v>
      </c>
      <c r="F14" s="13">
        <v>113562</v>
      </c>
      <c r="G14" s="13">
        <v>151914</v>
      </c>
      <c r="H14" s="13">
        <v>259805</v>
      </c>
      <c r="I14" s="13">
        <v>124246</v>
      </c>
      <c r="J14" s="11">
        <f t="shared" si="2"/>
        <v>1151304</v>
      </c>
      <c r="K14" s="56"/>
    </row>
    <row r="15" spans="1:12" ht="17.25" customHeight="1">
      <c r="A15" s="14" t="s">
        <v>23</v>
      </c>
      <c r="B15" s="13">
        <v>46985</v>
      </c>
      <c r="C15" s="13">
        <v>66191</v>
      </c>
      <c r="D15" s="13">
        <v>59999</v>
      </c>
      <c r="E15" s="13">
        <v>28452</v>
      </c>
      <c r="F15" s="13">
        <v>39991</v>
      </c>
      <c r="G15" s="13">
        <v>54619</v>
      </c>
      <c r="H15" s="13">
        <v>74375</v>
      </c>
      <c r="I15" s="13">
        <v>44887</v>
      </c>
      <c r="J15" s="11">
        <f t="shared" si="2"/>
        <v>415499</v>
      </c>
    </row>
    <row r="16" spans="1:12" ht="17.25" customHeight="1">
      <c r="A16" s="16" t="s">
        <v>24</v>
      </c>
      <c r="B16" s="11">
        <f>+B17+B18+B19</f>
        <v>195037</v>
      </c>
      <c r="C16" s="11">
        <f t="shared" ref="C16:I16" si="5">+C17+C18+C19</f>
        <v>216378</v>
      </c>
      <c r="D16" s="11">
        <f t="shared" si="5"/>
        <v>246011</v>
      </c>
      <c r="E16" s="11">
        <f t="shared" si="5"/>
        <v>115129</v>
      </c>
      <c r="F16" s="11">
        <f t="shared" si="5"/>
        <v>167709</v>
      </c>
      <c r="G16" s="11">
        <f t="shared" si="5"/>
        <v>259062</v>
      </c>
      <c r="H16" s="11">
        <f t="shared" si="5"/>
        <v>469822</v>
      </c>
      <c r="I16" s="11">
        <f t="shared" si="5"/>
        <v>167483</v>
      </c>
      <c r="J16" s="11">
        <f t="shared" si="2"/>
        <v>1836631</v>
      </c>
    </row>
    <row r="17" spans="1:11" ht="17.25" customHeight="1">
      <c r="A17" s="12" t="s">
        <v>25</v>
      </c>
      <c r="B17" s="13">
        <v>88487</v>
      </c>
      <c r="C17" s="13">
        <v>110893</v>
      </c>
      <c r="D17" s="13">
        <v>127732</v>
      </c>
      <c r="E17" s="13">
        <v>59656</v>
      </c>
      <c r="F17" s="13">
        <v>85361</v>
      </c>
      <c r="G17" s="13">
        <v>130353</v>
      </c>
      <c r="H17" s="13">
        <v>227139</v>
      </c>
      <c r="I17" s="13">
        <v>84353</v>
      </c>
      <c r="J17" s="11">
        <f t="shared" si="2"/>
        <v>913974</v>
      </c>
      <c r="K17" s="56"/>
    </row>
    <row r="18" spans="1:11" ht="17.25" customHeight="1">
      <c r="A18" s="12" t="s">
        <v>26</v>
      </c>
      <c r="B18" s="13">
        <v>80729</v>
      </c>
      <c r="C18" s="13">
        <v>75849</v>
      </c>
      <c r="D18" s="13">
        <v>85879</v>
      </c>
      <c r="E18" s="13">
        <v>39727</v>
      </c>
      <c r="F18" s="13">
        <v>63122</v>
      </c>
      <c r="G18" s="13">
        <v>97574</v>
      </c>
      <c r="H18" s="13">
        <v>192829</v>
      </c>
      <c r="I18" s="13">
        <v>62985</v>
      </c>
      <c r="J18" s="11">
        <f t="shared" si="2"/>
        <v>698694</v>
      </c>
      <c r="K18" s="56"/>
    </row>
    <row r="19" spans="1:11" ht="17.25" customHeight="1">
      <c r="A19" s="12" t="s">
        <v>27</v>
      </c>
      <c r="B19" s="13">
        <v>25821</v>
      </c>
      <c r="C19" s="13">
        <v>29636</v>
      </c>
      <c r="D19" s="13">
        <v>32400</v>
      </c>
      <c r="E19" s="13">
        <v>15746</v>
      </c>
      <c r="F19" s="13">
        <v>19226</v>
      </c>
      <c r="G19" s="13">
        <v>31135</v>
      </c>
      <c r="H19" s="13">
        <v>49854</v>
      </c>
      <c r="I19" s="13">
        <v>20145</v>
      </c>
      <c r="J19" s="11">
        <f t="shared" si="2"/>
        <v>223963</v>
      </c>
    </row>
    <row r="20" spans="1:11" ht="17.25" customHeight="1">
      <c r="A20" s="16" t="s">
        <v>28</v>
      </c>
      <c r="B20" s="13">
        <v>37911</v>
      </c>
      <c r="C20" s="13">
        <v>59127</v>
      </c>
      <c r="D20" s="13">
        <v>73264</v>
      </c>
      <c r="E20" s="13">
        <v>39183</v>
      </c>
      <c r="F20" s="13">
        <v>44438</v>
      </c>
      <c r="G20" s="13">
        <v>53134</v>
      </c>
      <c r="H20" s="13">
        <v>61239</v>
      </c>
      <c r="I20" s="13">
        <v>30563</v>
      </c>
      <c r="J20" s="11">
        <f t="shared" si="2"/>
        <v>398859</v>
      </c>
    </row>
    <row r="21" spans="1:11" ht="17.25" customHeight="1">
      <c r="A21" s="12" t="s">
        <v>29</v>
      </c>
      <c r="B21" s="13">
        <v>24263</v>
      </c>
      <c r="C21" s="13">
        <v>37841</v>
      </c>
      <c r="D21" s="13">
        <v>46889</v>
      </c>
      <c r="E21" s="13">
        <v>25077</v>
      </c>
      <c r="F21" s="13">
        <v>28440</v>
      </c>
      <c r="G21" s="13">
        <v>34006</v>
      </c>
      <c r="H21" s="13">
        <v>39193</v>
      </c>
      <c r="I21" s="13">
        <v>19560</v>
      </c>
      <c r="J21" s="11">
        <f t="shared" si="2"/>
        <v>255269</v>
      </c>
      <c r="K21" s="56"/>
    </row>
    <row r="22" spans="1:11" ht="17.25" customHeight="1">
      <c r="A22" s="12" t="s">
        <v>30</v>
      </c>
      <c r="B22" s="13">
        <v>13648</v>
      </c>
      <c r="C22" s="13">
        <v>21286</v>
      </c>
      <c r="D22" s="13">
        <v>26375</v>
      </c>
      <c r="E22" s="13">
        <v>14106</v>
      </c>
      <c r="F22" s="13">
        <v>15998</v>
      </c>
      <c r="G22" s="13">
        <v>19128</v>
      </c>
      <c r="H22" s="13">
        <v>22046</v>
      </c>
      <c r="I22" s="13">
        <v>11003</v>
      </c>
      <c r="J22" s="11">
        <f t="shared" si="2"/>
        <v>143590</v>
      </c>
      <c r="K22" s="56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7191</v>
      </c>
      <c r="J23" s="11">
        <f t="shared" si="2"/>
        <v>7191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2.7216619999999998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49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7.9862000000000002E-2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10733.97</v>
      </c>
      <c r="J31" s="24">
        <f t="shared" ref="J31:J69" si="7">SUM(B31:I31)</f>
        <v>10733.97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1329804.1300000001</v>
      </c>
      <c r="C43" s="23">
        <f t="shared" ref="C43:I43" si="8">+C44+C52</f>
        <v>1894794.6800000002</v>
      </c>
      <c r="D43" s="23">
        <f t="shared" si="8"/>
        <v>2068179.56</v>
      </c>
      <c r="E43" s="23">
        <f t="shared" si="8"/>
        <v>980431.74999999988</v>
      </c>
      <c r="F43" s="23">
        <f t="shared" si="8"/>
        <v>1248753.1399999999</v>
      </c>
      <c r="G43" s="23">
        <f t="shared" si="8"/>
        <v>1762866.23</v>
      </c>
      <c r="H43" s="23">
        <f t="shared" si="8"/>
        <v>2453093.0299999998</v>
      </c>
      <c r="I43" s="23">
        <f t="shared" si="8"/>
        <v>1255539.96</v>
      </c>
      <c r="J43" s="23">
        <f t="shared" si="7"/>
        <v>12993462.48</v>
      </c>
    </row>
    <row r="44" spans="1:10" ht="17.25" customHeight="1">
      <c r="A44" s="16" t="s">
        <v>51</v>
      </c>
      <c r="B44" s="24">
        <f>SUM(B45:B51)</f>
        <v>1314905.6000000001</v>
      </c>
      <c r="C44" s="24">
        <f t="shared" ref="C44:J44" si="9">SUM(C45:C51)</f>
        <v>1874557.37</v>
      </c>
      <c r="D44" s="24">
        <f t="shared" si="9"/>
        <v>2047839.73</v>
      </c>
      <c r="E44" s="24">
        <f t="shared" si="9"/>
        <v>968816.41999999993</v>
      </c>
      <c r="F44" s="24">
        <f t="shared" si="9"/>
        <v>1229478.25</v>
      </c>
      <c r="G44" s="24">
        <f t="shared" si="9"/>
        <v>1744915.32</v>
      </c>
      <c r="H44" s="24">
        <f t="shared" si="9"/>
        <v>2427962.96</v>
      </c>
      <c r="I44" s="24">
        <f t="shared" si="9"/>
        <v>1242279.6499999999</v>
      </c>
      <c r="J44" s="24">
        <f t="shared" si="9"/>
        <v>12850755.300000001</v>
      </c>
    </row>
    <row r="45" spans="1:10" ht="17.25" customHeight="1">
      <c r="A45" s="37" t="s">
        <v>52</v>
      </c>
      <c r="B45" s="24">
        <f t="shared" ref="B45:I45" si="10">ROUND(B26*B7,2)</f>
        <v>1314905.6000000001</v>
      </c>
      <c r="C45" s="24">
        <f t="shared" si="10"/>
        <v>1870400.06</v>
      </c>
      <c r="D45" s="24">
        <f t="shared" si="10"/>
        <v>2047839.73</v>
      </c>
      <c r="E45" s="24">
        <f t="shared" si="10"/>
        <v>948005.99</v>
      </c>
      <c r="F45" s="24">
        <f t="shared" si="10"/>
        <v>1229478.25</v>
      </c>
      <c r="G45" s="24">
        <f t="shared" si="10"/>
        <v>1744915.32</v>
      </c>
      <c r="H45" s="24">
        <f t="shared" si="10"/>
        <v>2427962.96</v>
      </c>
      <c r="I45" s="24">
        <f t="shared" si="10"/>
        <v>1231545.68</v>
      </c>
      <c r="J45" s="24">
        <f t="shared" si="7"/>
        <v>12815053.59</v>
      </c>
    </row>
    <row r="46" spans="1:10" ht="17.25" customHeight="1">
      <c r="A46" s="37" t="s">
        <v>53</v>
      </c>
      <c r="B46" s="20">
        <v>0</v>
      </c>
      <c r="C46" s="24">
        <f>ROUND(C27*C7,2)</f>
        <v>4157.3100000000004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4157.3100000000004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28428.080000000002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28428.080000000002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-7617.65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-7617.65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10733.97</v>
      </c>
      <c r="J49" s="24">
        <f>SUM(B49:I49)</f>
        <v>10733.97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14898.53</v>
      </c>
      <c r="C52" s="39">
        <v>20237.310000000001</v>
      </c>
      <c r="D52" s="39">
        <v>20339.830000000002</v>
      </c>
      <c r="E52" s="39">
        <v>11615.33</v>
      </c>
      <c r="F52" s="39">
        <v>19274.89</v>
      </c>
      <c r="G52" s="39">
        <v>17950.91</v>
      </c>
      <c r="H52" s="39">
        <v>25130.07</v>
      </c>
      <c r="I52" s="39">
        <v>13260.31</v>
      </c>
      <c r="J52" s="39">
        <f>SUM(B52:I52)</f>
        <v>142707.18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+B57+B64+B88+B89</f>
        <v>-292073.25999999995</v>
      </c>
      <c r="C56" s="38">
        <f t="shared" si="11"/>
        <v>-227305.35</v>
      </c>
      <c r="D56" s="38">
        <f t="shared" si="11"/>
        <v>-243473.87999999998</v>
      </c>
      <c r="E56" s="38">
        <f t="shared" si="11"/>
        <v>596147.0199999999</v>
      </c>
      <c r="F56" s="38">
        <f t="shared" si="11"/>
        <v>-286962.28999999998</v>
      </c>
      <c r="G56" s="38">
        <f t="shared" si="11"/>
        <v>-316897.88999999996</v>
      </c>
      <c r="H56" s="38">
        <f t="shared" si="11"/>
        <v>-312081.90000000002</v>
      </c>
      <c r="I56" s="38">
        <f t="shared" si="11"/>
        <v>-185796</v>
      </c>
      <c r="J56" s="38">
        <f t="shared" si="7"/>
        <v>-1268443.55</v>
      </c>
    </row>
    <row r="57" spans="1:10" ht="18.75" customHeight="1">
      <c r="A57" s="16" t="s">
        <v>86</v>
      </c>
      <c r="B57" s="38">
        <f t="shared" ref="B57:I57" si="12">B58+B59+B60+B61+B62+B63</f>
        <v>-276479.03999999998</v>
      </c>
      <c r="C57" s="38">
        <f t="shared" si="12"/>
        <v>-203756.94</v>
      </c>
      <c r="D57" s="38">
        <f t="shared" si="12"/>
        <v>-212016.02</v>
      </c>
      <c r="E57" s="38">
        <f t="shared" si="12"/>
        <v>-83496</v>
      </c>
      <c r="F57" s="38">
        <f t="shared" si="12"/>
        <v>-270471.73</v>
      </c>
      <c r="G57" s="38">
        <f t="shared" si="12"/>
        <v>-290085.07999999996</v>
      </c>
      <c r="H57" s="38">
        <f t="shared" si="12"/>
        <v>-277396.68</v>
      </c>
      <c r="I57" s="38">
        <f t="shared" si="12"/>
        <v>-168723</v>
      </c>
      <c r="J57" s="38">
        <f t="shared" si="7"/>
        <v>-1782424.49</v>
      </c>
    </row>
    <row r="58" spans="1:10" ht="18.75" customHeight="1">
      <c r="A58" s="12" t="s">
        <v>87</v>
      </c>
      <c r="B58" s="38">
        <f>-ROUND(B9*$D$3,2)</f>
        <v>-143751</v>
      </c>
      <c r="C58" s="38">
        <f t="shared" ref="C58:I58" si="13">-ROUND(C9*$D$3,2)</f>
        <v>-196440</v>
      </c>
      <c r="D58" s="38">
        <f t="shared" si="13"/>
        <v>-177270</v>
      </c>
      <c r="E58" s="38">
        <f t="shared" si="13"/>
        <v>-83496</v>
      </c>
      <c r="F58" s="38">
        <f t="shared" si="13"/>
        <v>-128688</v>
      </c>
      <c r="G58" s="38">
        <f t="shared" si="13"/>
        <v>-153594</v>
      </c>
      <c r="H58" s="38">
        <f t="shared" si="13"/>
        <v>-189321</v>
      </c>
      <c r="I58" s="38">
        <f t="shared" si="13"/>
        <v>-168723</v>
      </c>
      <c r="J58" s="38">
        <f t="shared" si="7"/>
        <v>-1241283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50">
        <v>-1671</v>
      </c>
      <c r="C60" s="50">
        <v>-843</v>
      </c>
      <c r="D60" s="50">
        <v>-663</v>
      </c>
      <c r="E60" s="20">
        <v>0</v>
      </c>
      <c r="F60" s="50">
        <v>-849</v>
      </c>
      <c r="G60" s="50">
        <v>-597</v>
      </c>
      <c r="H60" s="50">
        <v>-345</v>
      </c>
      <c r="I60" s="20">
        <v>0</v>
      </c>
      <c r="J60" s="38">
        <f t="shared" si="7"/>
        <v>-4968</v>
      </c>
    </row>
    <row r="61" spans="1:10" ht="18.75" customHeight="1">
      <c r="A61" s="12" t="s">
        <v>63</v>
      </c>
      <c r="B61" s="50">
        <v>-483</v>
      </c>
      <c r="C61" s="50">
        <v>-153</v>
      </c>
      <c r="D61" s="50">
        <v>-213</v>
      </c>
      <c r="E61" s="20">
        <v>0</v>
      </c>
      <c r="F61" s="50">
        <v>-429</v>
      </c>
      <c r="G61" s="50">
        <v>-165</v>
      </c>
      <c r="H61" s="50">
        <v>-90</v>
      </c>
      <c r="I61" s="20">
        <v>0</v>
      </c>
      <c r="J61" s="38">
        <f t="shared" si="7"/>
        <v>-1533</v>
      </c>
    </row>
    <row r="62" spans="1:10" ht="18.75" customHeight="1">
      <c r="A62" s="12" t="s">
        <v>64</v>
      </c>
      <c r="B62" s="50">
        <v>-130546.04</v>
      </c>
      <c r="C62" s="50">
        <v>-6320.94</v>
      </c>
      <c r="D62" s="50">
        <v>-33870.019999999997</v>
      </c>
      <c r="E62" s="20">
        <v>0</v>
      </c>
      <c r="F62" s="50">
        <v>-140337.73000000001</v>
      </c>
      <c r="G62" s="50">
        <v>-135729.07999999999</v>
      </c>
      <c r="H62" s="50">
        <v>-87640.68</v>
      </c>
      <c r="I62" s="20">
        <v>0</v>
      </c>
      <c r="J62" s="38">
        <f>SUM(B62:I62)</f>
        <v>-534444.49</v>
      </c>
    </row>
    <row r="63" spans="1:10" ht="18.75" customHeight="1">
      <c r="A63" s="12" t="s">
        <v>65</v>
      </c>
      <c r="B63" s="50">
        <v>-28</v>
      </c>
      <c r="C63" s="50">
        <v>0</v>
      </c>
      <c r="D63" s="20">
        <v>0</v>
      </c>
      <c r="E63" s="20">
        <v>0</v>
      </c>
      <c r="F63" s="20">
        <v>-168</v>
      </c>
      <c r="G63" s="20">
        <v>0</v>
      </c>
      <c r="H63" s="20">
        <v>0</v>
      </c>
      <c r="I63" s="20">
        <v>0</v>
      </c>
      <c r="J63" s="38">
        <f t="shared" si="7"/>
        <v>-196</v>
      </c>
    </row>
    <row r="64" spans="1:10" ht="18.75" customHeight="1">
      <c r="A64" s="12" t="s">
        <v>91</v>
      </c>
      <c r="B64" s="50">
        <f t="shared" ref="B64:I64" si="14">SUM(B65:B86)</f>
        <v>-15594.22</v>
      </c>
      <c r="C64" s="50">
        <f t="shared" si="14"/>
        <v>-23548.41</v>
      </c>
      <c r="D64" s="20">
        <f t="shared" si="14"/>
        <v>-31457.859999999997</v>
      </c>
      <c r="E64" s="20">
        <f t="shared" si="14"/>
        <v>678892.58</v>
      </c>
      <c r="F64" s="20">
        <f t="shared" si="14"/>
        <v>-16490.560000000001</v>
      </c>
      <c r="G64" s="20">
        <f t="shared" si="14"/>
        <v>-26812.810000000005</v>
      </c>
      <c r="H64" s="20">
        <f t="shared" si="14"/>
        <v>-34685.22</v>
      </c>
      <c r="I64" s="20">
        <f t="shared" si="14"/>
        <v>-17073</v>
      </c>
      <c r="J64" s="38">
        <f t="shared" si="7"/>
        <v>513230.49999999988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7"/>
        <v>-3346.16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1">
        <f t="shared" si="7"/>
        <v>-40000</v>
      </c>
    </row>
    <row r="69" spans="1:10" ht="18.75" customHeight="1">
      <c r="A69" s="37" t="s">
        <v>70</v>
      </c>
      <c r="B69" s="38">
        <v>-15594.22</v>
      </c>
      <c r="C69" s="38">
        <v>-22637.8</v>
      </c>
      <c r="D69" s="38">
        <v>-21400.42</v>
      </c>
      <c r="E69" s="38">
        <v>-16561.919999999998</v>
      </c>
      <c r="F69" s="38">
        <v>-15007.26</v>
      </c>
      <c r="G69" s="38">
        <v>-20623.080000000002</v>
      </c>
      <c r="H69" s="38">
        <v>-31426.41</v>
      </c>
      <c r="I69" s="38">
        <v>-15388</v>
      </c>
      <c r="J69" s="51">
        <f t="shared" si="7"/>
        <v>-158639.10999999999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38">
        <v>-707.7</v>
      </c>
      <c r="D75" s="38">
        <v>-8930.5</v>
      </c>
      <c r="E75" s="38">
        <v>-2696</v>
      </c>
      <c r="F75" s="20">
        <v>0</v>
      </c>
      <c r="G75" s="38">
        <v>-5796.4</v>
      </c>
      <c r="H75" s="38">
        <v>-3235.2</v>
      </c>
      <c r="I75" s="38">
        <v>-1685</v>
      </c>
      <c r="J75" s="51">
        <f t="shared" ref="J75:J77" si="15">SUM(B75:I75)</f>
        <v>-23050.799999999999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38">
        <v>740000</v>
      </c>
      <c r="F77" s="20">
        <v>0</v>
      </c>
      <c r="G77" s="20">
        <v>0</v>
      </c>
      <c r="H77" s="20">
        <v>0</v>
      </c>
      <c r="I77" s="20">
        <v>0</v>
      </c>
      <c r="J77" s="51">
        <f t="shared" si="15"/>
        <v>740000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1" ht="18.75" customHeight="1">
      <c r="A86" s="12" t="s">
        <v>115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1" ht="18.75" customHeight="1">
      <c r="A87" s="12" t="s">
        <v>116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51"/>
    </row>
    <row r="88" spans="1:11" ht="18.75" customHeight="1">
      <c r="A88" s="16" t="s">
        <v>122</v>
      </c>
      <c r="B88" s="20">
        <v>0</v>
      </c>
      <c r="C88" s="20">
        <v>0</v>
      </c>
      <c r="D88" s="20">
        <v>0</v>
      </c>
      <c r="E88" s="38">
        <v>750.44</v>
      </c>
      <c r="F88" s="20">
        <v>0</v>
      </c>
      <c r="G88" s="20">
        <v>0</v>
      </c>
      <c r="H88" s="20">
        <v>0</v>
      </c>
      <c r="I88" s="20">
        <v>0</v>
      </c>
      <c r="J88" s="51">
        <f t="shared" ref="J88" si="16">SUM(B88:I88)</f>
        <v>750.44</v>
      </c>
    </row>
    <row r="89" spans="1:11" ht="18.75" customHeight="1">
      <c r="A89" s="16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1:11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f>SUM(B90:I90)</f>
        <v>0</v>
      </c>
    </row>
    <row r="91" spans="1:11" ht="18.75" customHeight="1">
      <c r="A91" s="16" t="s">
        <v>95</v>
      </c>
      <c r="B91" s="25">
        <f t="shared" ref="B91:I91" si="17">+B92+B93</f>
        <v>1037730.8700000001</v>
      </c>
      <c r="C91" s="25">
        <f t="shared" si="17"/>
        <v>1667489.3300000003</v>
      </c>
      <c r="D91" s="25">
        <f t="shared" si="17"/>
        <v>1824705.68</v>
      </c>
      <c r="E91" s="25">
        <f t="shared" si="17"/>
        <v>1576578.77</v>
      </c>
      <c r="F91" s="25">
        <f t="shared" si="17"/>
        <v>961790.85</v>
      </c>
      <c r="G91" s="25">
        <f t="shared" si="17"/>
        <v>1445968.34</v>
      </c>
      <c r="H91" s="25">
        <f t="shared" si="17"/>
        <v>2141011.1299999994</v>
      </c>
      <c r="I91" s="25">
        <f t="shared" si="17"/>
        <v>1069743.96</v>
      </c>
      <c r="J91" s="51">
        <f>SUM(B91:I91)</f>
        <v>11725018.93</v>
      </c>
      <c r="K91" s="58"/>
    </row>
    <row r="92" spans="1:11" ht="18.75" customHeight="1">
      <c r="A92" s="16" t="s">
        <v>94</v>
      </c>
      <c r="B92" s="25">
        <f t="shared" ref="B92:I92" si="18">+B44+B57+B64+B88</f>
        <v>1022832.3400000001</v>
      </c>
      <c r="C92" s="25">
        <f t="shared" si="18"/>
        <v>1647252.0200000003</v>
      </c>
      <c r="D92" s="25">
        <f t="shared" si="18"/>
        <v>1804365.8499999999</v>
      </c>
      <c r="E92" s="25">
        <f t="shared" si="18"/>
        <v>1564963.44</v>
      </c>
      <c r="F92" s="25">
        <f t="shared" si="18"/>
        <v>942515.96</v>
      </c>
      <c r="G92" s="25">
        <f t="shared" si="18"/>
        <v>1428017.4300000002</v>
      </c>
      <c r="H92" s="25">
        <f t="shared" si="18"/>
        <v>2115881.0599999996</v>
      </c>
      <c r="I92" s="25">
        <f t="shared" si="18"/>
        <v>1056483.6499999999</v>
      </c>
      <c r="J92" s="51">
        <f>SUM(B92:I92)</f>
        <v>11582311.750000002</v>
      </c>
      <c r="K92" s="58"/>
    </row>
    <row r="93" spans="1:11" ht="18.75" customHeight="1">
      <c r="A93" s="16" t="s">
        <v>98</v>
      </c>
      <c r="B93" s="25">
        <f t="shared" ref="B93:I93" si="19">IF(+B52+B89+B94&lt;0,0,(B52+B89+B94))</f>
        <v>14898.53</v>
      </c>
      <c r="C93" s="25">
        <f t="shared" si="19"/>
        <v>20237.310000000001</v>
      </c>
      <c r="D93" s="25">
        <f t="shared" si="19"/>
        <v>20339.830000000002</v>
      </c>
      <c r="E93" s="20">
        <f t="shared" si="19"/>
        <v>11615.33</v>
      </c>
      <c r="F93" s="25">
        <f t="shared" si="19"/>
        <v>19274.89</v>
      </c>
      <c r="G93" s="20">
        <f t="shared" si="19"/>
        <v>17950.91</v>
      </c>
      <c r="H93" s="25">
        <f t="shared" si="19"/>
        <v>25130.07</v>
      </c>
      <c r="I93" s="20">
        <f t="shared" si="19"/>
        <v>13260.31</v>
      </c>
      <c r="J93" s="51">
        <f>SUM(B93:I93)</f>
        <v>142707.18</v>
      </c>
      <c r="K93" s="58"/>
    </row>
    <row r="94" spans="1:11" ht="18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1">
        <f>SUM(B94:I94)</f>
        <v>0</v>
      </c>
    </row>
    <row r="95" spans="1:11" ht="18.75" customHeight="1">
      <c r="A95" s="16" t="s">
        <v>97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1:11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/>
    </row>
    <row r="97" spans="1:10" ht="18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8.75" customHeight="1">
      <c r="A98" s="8"/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/>
    </row>
    <row r="99" spans="1:10" ht="18.75" customHeight="1">
      <c r="A99" s="26" t="s">
        <v>81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44">
        <f>SUM(J100:J118)</f>
        <v>11725018.949999997</v>
      </c>
    </row>
    <row r="100" spans="1:10" ht="18.75" customHeight="1">
      <c r="A100" s="27" t="s">
        <v>82</v>
      </c>
      <c r="B100" s="28">
        <v>132802.73000000001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4">
        <f t="shared" ref="J100:J118" si="20">SUM(B100:I100)</f>
        <v>132802.73000000001</v>
      </c>
    </row>
    <row r="101" spans="1:10" ht="18.75" customHeight="1">
      <c r="A101" s="27" t="s">
        <v>83</v>
      </c>
      <c r="B101" s="28">
        <v>904928.14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4">
        <f t="shared" si="20"/>
        <v>904928.14</v>
      </c>
    </row>
    <row r="102" spans="1:10" ht="18.75" customHeight="1">
      <c r="A102" s="27" t="s">
        <v>84</v>
      </c>
      <c r="B102" s="43">
        <v>0</v>
      </c>
      <c r="C102" s="28">
        <f>+C91</f>
        <v>1667489.3300000003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4">
        <f t="shared" si="20"/>
        <v>1667489.3300000003</v>
      </c>
    </row>
    <row r="103" spans="1:10" ht="18.75" customHeight="1">
      <c r="A103" s="27" t="s">
        <v>85</v>
      </c>
      <c r="B103" s="43">
        <v>0</v>
      </c>
      <c r="C103" s="43">
        <v>0</v>
      </c>
      <c r="D103" s="28">
        <f>+D91</f>
        <v>1824705.68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4">
        <f t="shared" si="20"/>
        <v>1824705.68</v>
      </c>
    </row>
    <row r="104" spans="1:10" ht="18.75" customHeight="1">
      <c r="A104" s="27" t="s">
        <v>117</v>
      </c>
      <c r="B104" s="43">
        <v>0</v>
      </c>
      <c r="C104" s="43">
        <v>0</v>
      </c>
      <c r="D104" s="43">
        <v>0</v>
      </c>
      <c r="E104" s="28">
        <v>1125419.5900000001</v>
      </c>
      <c r="F104" s="43">
        <v>0</v>
      </c>
      <c r="G104" s="43">
        <v>0</v>
      </c>
      <c r="H104" s="43">
        <v>0</v>
      </c>
      <c r="I104" s="43">
        <v>0</v>
      </c>
      <c r="J104" s="44">
        <f t="shared" si="20"/>
        <v>1125419.5900000001</v>
      </c>
    </row>
    <row r="105" spans="1:10" ht="18.75" customHeight="1">
      <c r="A105" s="27" t="s">
        <v>118</v>
      </c>
      <c r="B105" s="43">
        <v>0</v>
      </c>
      <c r="C105" s="43">
        <v>0</v>
      </c>
      <c r="D105" s="43">
        <v>0</v>
      </c>
      <c r="E105" s="28">
        <v>451159.18</v>
      </c>
      <c r="F105" s="43">
        <v>0</v>
      </c>
      <c r="G105" s="43">
        <v>0</v>
      </c>
      <c r="H105" s="43">
        <v>0</v>
      </c>
      <c r="I105" s="43">
        <v>0</v>
      </c>
      <c r="J105" s="44">
        <f t="shared" si="20"/>
        <v>451159.18</v>
      </c>
    </row>
    <row r="106" spans="1:10" ht="18.75" customHeight="1">
      <c r="A106" s="27" t="s">
        <v>119</v>
      </c>
      <c r="B106" s="43">
        <v>0</v>
      </c>
      <c r="C106" s="43">
        <v>0</v>
      </c>
      <c r="D106" s="43">
        <v>0</v>
      </c>
      <c r="E106" s="28">
        <v>0</v>
      </c>
      <c r="F106" s="43">
        <v>0</v>
      </c>
      <c r="G106" s="43">
        <v>0</v>
      </c>
      <c r="H106" s="43">
        <v>0</v>
      </c>
      <c r="I106" s="43">
        <v>0</v>
      </c>
      <c r="J106" s="44">
        <f t="shared" si="20"/>
        <v>0</v>
      </c>
    </row>
    <row r="107" spans="1:10" ht="18.75" customHeight="1">
      <c r="A107" s="27" t="s">
        <v>103</v>
      </c>
      <c r="B107" s="43">
        <v>0</v>
      </c>
      <c r="C107" s="43">
        <v>0</v>
      </c>
      <c r="D107" s="43">
        <v>0</v>
      </c>
      <c r="E107" s="43">
        <v>0</v>
      </c>
      <c r="F107" s="28">
        <f>+F91</f>
        <v>961790.85</v>
      </c>
      <c r="G107" s="43">
        <v>0</v>
      </c>
      <c r="H107" s="43">
        <v>0</v>
      </c>
      <c r="I107" s="43">
        <v>0</v>
      </c>
      <c r="J107" s="44">
        <f t="shared" si="20"/>
        <v>961790.85</v>
      </c>
    </row>
    <row r="108" spans="1:10" ht="18.75" customHeight="1">
      <c r="A108" s="27" t="s">
        <v>104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28">
        <v>184003.56</v>
      </c>
      <c r="H108" s="43">
        <v>0</v>
      </c>
      <c r="I108" s="43">
        <v>0</v>
      </c>
      <c r="J108" s="44">
        <f t="shared" si="20"/>
        <v>184003.56</v>
      </c>
    </row>
    <row r="109" spans="1:10" ht="18.75" customHeight="1">
      <c r="A109" s="27" t="s">
        <v>105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28">
        <v>258461.95</v>
      </c>
      <c r="H109" s="43">
        <v>0</v>
      </c>
      <c r="I109" s="43">
        <v>0</v>
      </c>
      <c r="J109" s="44">
        <f t="shared" si="20"/>
        <v>258461.95</v>
      </c>
    </row>
    <row r="110" spans="1:10" ht="18.75" customHeight="1">
      <c r="A110" s="27" t="s">
        <v>106</v>
      </c>
      <c r="B110" s="43">
        <v>0</v>
      </c>
      <c r="C110" s="43">
        <v>0</v>
      </c>
      <c r="D110" s="43">
        <v>0</v>
      </c>
      <c r="E110" s="43">
        <v>0</v>
      </c>
      <c r="F110" s="43">
        <v>0</v>
      </c>
      <c r="G110" s="28">
        <v>389141.59</v>
      </c>
      <c r="H110" s="43">
        <v>0</v>
      </c>
      <c r="I110" s="43">
        <v>0</v>
      </c>
      <c r="J110" s="44">
        <f t="shared" si="20"/>
        <v>389141.59</v>
      </c>
    </row>
    <row r="111" spans="1:10" ht="18.75" customHeight="1">
      <c r="A111" s="27" t="s">
        <v>107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28">
        <v>614361.25</v>
      </c>
      <c r="H111" s="43">
        <v>0</v>
      </c>
      <c r="I111" s="43">
        <v>0</v>
      </c>
      <c r="J111" s="44">
        <f t="shared" si="20"/>
        <v>614361.25</v>
      </c>
    </row>
    <row r="112" spans="1:10" ht="18.75" customHeight="1">
      <c r="A112" s="27" t="s">
        <v>108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28">
        <v>624521.48</v>
      </c>
      <c r="I112" s="43">
        <v>0</v>
      </c>
      <c r="J112" s="44">
        <f t="shared" si="20"/>
        <v>624521.48</v>
      </c>
    </row>
    <row r="113" spans="1:10" ht="18.75" customHeight="1">
      <c r="A113" s="27" t="s">
        <v>109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28">
        <v>50156.33</v>
      </c>
      <c r="I113" s="43">
        <v>0</v>
      </c>
      <c r="J113" s="44">
        <f t="shared" si="20"/>
        <v>50156.33</v>
      </c>
    </row>
    <row r="114" spans="1:10" ht="18.75" customHeight="1">
      <c r="A114" s="27" t="s">
        <v>110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28">
        <v>346569.07</v>
      </c>
      <c r="I114" s="43">
        <v>0</v>
      </c>
      <c r="J114" s="44">
        <f t="shared" si="20"/>
        <v>346569.07</v>
      </c>
    </row>
    <row r="115" spans="1:10" ht="18.75" customHeight="1">
      <c r="A115" s="27" t="s">
        <v>111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28">
        <v>304717.77</v>
      </c>
      <c r="I115" s="43">
        <v>0</v>
      </c>
      <c r="J115" s="44">
        <f t="shared" si="20"/>
        <v>304717.77</v>
      </c>
    </row>
    <row r="116" spans="1:10" ht="18.75" customHeight="1">
      <c r="A116" s="27" t="s">
        <v>112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28">
        <v>815046.48</v>
      </c>
      <c r="I116" s="43">
        <v>0</v>
      </c>
      <c r="J116" s="44">
        <f t="shared" si="20"/>
        <v>815046.48</v>
      </c>
    </row>
    <row r="117" spans="1:10" ht="18.75" customHeight="1">
      <c r="A117" s="27" t="s">
        <v>113</v>
      </c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28">
        <v>385242.19</v>
      </c>
      <c r="J117" s="44">
        <f t="shared" si="20"/>
        <v>385242.19</v>
      </c>
    </row>
    <row r="118" spans="1:10" ht="18.75" customHeight="1">
      <c r="A118" s="29" t="s">
        <v>114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6">
        <v>684501.78</v>
      </c>
      <c r="J118" s="47">
        <f t="shared" si="20"/>
        <v>684501.78</v>
      </c>
    </row>
    <row r="119" spans="1:10" ht="18.75" customHeight="1">
      <c r="A119" s="42" t="s">
        <v>121</v>
      </c>
      <c r="B119" s="54"/>
      <c r="C119" s="54"/>
      <c r="D119" s="54"/>
      <c r="E119" s="54"/>
      <c r="F119" s="54"/>
      <c r="G119" s="54"/>
      <c r="H119" s="54"/>
      <c r="I119" s="54">
        <v>691794.09</v>
      </c>
      <c r="J119" s="55"/>
    </row>
    <row r="120" spans="1:10" ht="18.75" customHeight="1">
      <c r="A120" s="42" t="s">
        <v>123</v>
      </c>
    </row>
    <row r="121" spans="1:10" ht="18.75" customHeight="1">
      <c r="A121" s="42"/>
    </row>
    <row r="122" spans="1:10" ht="18.75" customHeight="1">
      <c r="A122" s="42"/>
    </row>
    <row r="123" spans="1:10" ht="18.75" customHeight="1">
      <c r="A123" s="41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2013-11-08T18:55:17Z</dcterms:modified>
</cp:coreProperties>
</file>