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C64"/>
  <c r="D64"/>
  <c r="E64"/>
  <c r="F64"/>
  <c r="G64"/>
  <c r="H64"/>
  <c r="I64"/>
  <c r="J64"/>
  <c r="J65"/>
  <c r="J66"/>
  <c r="J67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I56" l="1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2"/>
  <c r="H91" s="1"/>
  <c r="F43"/>
  <c r="F92"/>
  <c r="F91" s="1"/>
  <c r="F107" s="1"/>
  <c r="J107" s="1"/>
  <c r="D43"/>
  <c r="D92"/>
  <c r="D91" s="1"/>
  <c r="D103" s="1"/>
  <c r="J103" s="1"/>
  <c r="B7"/>
  <c r="B45" s="1"/>
  <c r="J57"/>
  <c r="B56"/>
  <c r="I43"/>
  <c r="I92"/>
  <c r="I91" s="1"/>
  <c r="G43"/>
  <c r="G92"/>
  <c r="G91" s="1"/>
  <c r="E48"/>
  <c r="J48" s="1"/>
  <c r="E45"/>
  <c r="E44" s="1"/>
  <c r="C45"/>
  <c r="C46"/>
  <c r="J46" s="1"/>
  <c r="J56" l="1"/>
  <c r="J8"/>
  <c r="J7" s="1"/>
  <c r="C44"/>
  <c r="E43"/>
  <c r="E92"/>
  <c r="E91" s="1"/>
  <c r="J45"/>
  <c r="J44" s="1"/>
  <c r="B44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<sst xmlns="http://schemas.openxmlformats.org/spreadsheetml/2006/main" count="122" uniqueCount="122">
  <si>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</si>
  <si>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</si>
  <si>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</si>
  <si>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</si>
  <si>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</si>
  <si>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</si>
  <si>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</si>
  <si>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</si>
  <si>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</si>
  <si>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</si>
  <si>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</si>
  <si>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</si>
  <si>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</si>
  <si>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</si>
  <si>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</si>
  <si>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</si>
  <si>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</si>
  <si>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</si>
  <si>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</si>
  <si>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</si>
  <si>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</si>
  <si>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</si>
  <si>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</si>
  <si>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</si>
  <si>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</si>
  <si>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</si>
  <si>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</si>
  <si>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</si>
  <si>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</si>
  <si>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</si>
  <si>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</si>
  <si>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</si>
  <si>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</si>
  <si>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</si>
  <si>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</si>
  <si>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</si>
  <si>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</si>
  <si>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</si>
  <si>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</si>
  <si>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</si>
  <si>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</si>
  <si>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</si>
  <si>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</si>
  <si>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</si>
  <si>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</si>
  <si>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</si>
  <si>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</si>
  <si>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</si>
  <si>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</si>
  <si>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</si>
  <si>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</si>
  <si>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</si>
  <si>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</si>
  <si>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</si>
  <si>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</si>
  <si>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</si>
  <si>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</si>
  <si>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</si>
  <si>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</si>
  <si>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</si>
  <si>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</si>
  <si>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</si>
  <si>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</si>
  <si>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</si>
  <si>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</si>
  <si>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</si>
  <si>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</si>
  <si>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</si>
  <si>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</si>
  <si>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</si>
  <si>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</si>
  <si>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</si>
  <si>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</si>
  <si>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</si>
  <si>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</si>
  <si>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</si>
  <si>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</si>
  <si>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</si>
  <si>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</si>
  <si>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</si>
  <si>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</si>
  <si>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</si>
  <si>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</si>
  <si>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</si>
  <si>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</si>
  <si>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</si>
  <si>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</si>
  <si>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</si>
  <si>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</si>
  <si>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</si>
  <si>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</si>
  <si>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</si>
  <si>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</si>
  <si>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</si>
  <si>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</si>
  <si>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</si>
  <si>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</si>
  <si>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</si>
  <si>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</si>
  <si>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</si>
  <si>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</si>
  <si>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</si>
  <si>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</si>
  <si>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</si>
  <si>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</si>
  <si>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</si>
  <si>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</si>
  <si>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</si>
  <si>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</si>
  <si>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</si>
  <si>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</si>
  <si>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</si>
  <si>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</si>
  <si>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</si>
  <si>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</si>
  <si>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</si>
  <si>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</si>
  <si>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</si>
  <si>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</si>
  <si>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</si>
  <si>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</si>
  <si>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02/11/13 - VENCIMENTO 08/11/13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</si>
</sst>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251667</v>
      </c>
      <c r="C7" s="9">
        <f t="shared" si="0"/>
        <v>340284</v>
      </c>
      <c r="D7" s="9">
        <f t="shared" si="0"/>
        <v>371815</v>
      </c>
      <c r="E7" s="9">
        <f t="shared" si="0"/>
        <v>189531</v>
      </c>
      <c r="F7" s="9">
        <f t="shared" si="0"/>
        <v>217648</v>
      </c>
      <c r="G7" s="9">
        <f t="shared" si="0"/>
        <v>354890</v>
      </c>
      <c r="H7" s="9">
        <f t="shared" si="0"/>
        <v>530434</v>
      </c>
      <c r="I7" s="9">
        <f t="shared" si="0"/>
        <v>206853</v>
      </c>
      <c r="J7" s="9">
        <f t="shared" si="0"/>
        <v>2463122</v>
      </c>
      <c r="K7" s="56"/>
    </row>
    <row r="8" spans="1:12" ht="17.25" customHeight="1">
      <c r="A8" s="10" t="s">
        <v>33</v>
      </c>
      <c r="B8" s="11">
        <f>B9+B12</f>
        <v>143689</v>
      </c>
      <c r="C8" s="11">
        <f t="shared" ref="C8:I8" si="1">C9+C12</f>
        <v>199846</v>
      </c>
      <c r="D8" s="11">
        <f t="shared" si="1"/>
        <v>205722</v>
      </c>
      <c r="E8" s="11">
        <f t="shared" si="1"/>
        <v>100450</v>
      </c>
      <c r="F8" s="11">
        <f t="shared" si="1"/>
        <v>125135</v>
      </c>
      <c r="G8" s="11">
        <f t="shared" si="1"/>
        <v>185300</v>
      </c>
      <c r="H8" s="11">
        <f t="shared" si="1"/>
        <v>274489</v>
      </c>
      <c r="I8" s="11">
        <f t="shared" si="1"/>
        <v>125187</v>
      </c>
      <c r="J8" s="11">
        <f t="shared" ref="J8:J23" si="2">SUM(B8:I8)</f>
        <v>1359818</v>
      </c>
    </row>
    <row r="9" spans="1:12" ht="17.25" customHeight="1">
      <c r="A9" s="15" t="s">
        <v>18</v>
      </c>
      <c r="B9" s="13">
        <f>+B10+B11</f>
        <v>29628</v>
      </c>
      <c r="C9" s="13">
        <f t="shared" ref="C9:I9" si="3">+C10+C11</f>
        <v>43352</v>
      </c>
      <c r="D9" s="13">
        <f t="shared" si="3"/>
        <v>42394</v>
      </c>
      <c r="E9" s="13">
        <f t="shared" si="3"/>
        <v>20460</v>
      </c>
      <c r="F9" s="13">
        <f t="shared" si="3"/>
        <v>25893</v>
      </c>
      <c r="G9" s="13">
        <f t="shared" si="3"/>
        <v>31976</v>
      </c>
      <c r="H9" s="13">
        <f t="shared" si="3"/>
        <v>36854</v>
      </c>
      <c r="I9" s="13">
        <f t="shared" si="3"/>
        <v>28567</v>
      </c>
      <c r="J9" s="11">
        <f t="shared" si="2"/>
        <v>259124</v>
      </c>
    </row>
    <row r="10" spans="1:12" ht="17.25" customHeight="1">
      <c r="A10" s="31" t="s">
        <v>19</v>
      </c>
      <c r="B10" s="13">
        <v>29628</v>
      </c>
      <c r="C10" s="13">
        <v>43352</v>
      </c>
      <c r="D10" s="13">
        <v>42394</v>
      </c>
      <c r="E10" s="13">
        <v>20460</v>
      </c>
      <c r="F10" s="13">
        <v>25893</v>
      </c>
      <c r="G10" s="13">
        <v>31976</v>
      </c>
      <c r="H10" s="13">
        <v>36854</v>
      </c>
      <c r="I10" s="13">
        <v>28567</v>
      </c>
      <c r="J10" s="11">
        <f>SUM(B10:I10)</f>
        <v>259124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114061</v>
      </c>
      <c r="C12" s="17">
        <f t="shared" si="4"/>
        <v>156494</v>
      </c>
      <c r="D12" s="17">
        <f t="shared" si="4"/>
        <v>163328</v>
      </c>
      <c r="E12" s="17">
        <f t="shared" si="4"/>
        <v>79990</v>
      </c>
      <c r="F12" s="17">
        <f t="shared" si="4"/>
        <v>99242</v>
      </c>
      <c r="G12" s="17">
        <f t="shared" si="4"/>
        <v>153324</v>
      </c>
      <c r="H12" s="17">
        <f t="shared" si="4"/>
        <v>237635</v>
      </c>
      <c r="I12" s="17">
        <f t="shared" si="4"/>
        <v>96620</v>
      </c>
      <c r="J12" s="11">
        <f t="shared" si="2"/>
        <v>1100694</v>
      </c>
    </row>
    <row r="13" spans="1:12" ht="17.25" customHeight="1">
      <c r="A13" s="14" t="s">
        <v>21</v>
      </c>
      <c r="B13" s="13">
        <v>47804</v>
      </c>
      <c r="C13" s="13">
        <v>72271</v>
      </c>
      <c r="D13" s="13">
        <v>76728</v>
      </c>
      <c r="E13" s="13">
        <v>38634</v>
      </c>
      <c r="F13" s="13">
        <v>46803</v>
      </c>
      <c r="G13" s="13">
        <v>67349</v>
      </c>
      <c r="H13" s="13">
        <v>101048</v>
      </c>
      <c r="I13" s="13">
        <v>40254</v>
      </c>
      <c r="J13" s="11">
        <f t="shared" si="2"/>
        <v>490891</v>
      </c>
      <c r="K13" s="56"/>
      <c r="L13" s="57"/>
    </row>
    <row r="14" spans="1:12" ht="17.25" customHeight="1">
      <c r="A14" s="14" t="s">
        <v>22</v>
      </c>
      <c r="B14" s="13">
        <v>51245</v>
      </c>
      <c r="C14" s="13">
        <v>63294</v>
      </c>
      <c r="D14" s="13">
        <v>67580</v>
      </c>
      <c r="E14" s="13">
        <v>31568</v>
      </c>
      <c r="F14" s="13">
        <v>40898</v>
      </c>
      <c r="G14" s="13">
        <v>67848</v>
      </c>
      <c r="H14" s="13">
        <v>113254</v>
      </c>
      <c r="I14" s="13">
        <v>44677</v>
      </c>
      <c r="J14" s="11">
        <f t="shared" si="2"/>
        <v>480364</v>
      </c>
      <c r="K14" s="56"/>
    </row>
    <row r="15" spans="1:12" ht="17.25" customHeight="1">
      <c r="A15" s="14" t="s">
        <v>23</v>
      </c>
      <c r="B15" s="13">
        <v>15012</v>
      </c>
      <c r="C15" s="13">
        <v>20929</v>
      </c>
      <c r="D15" s="13">
        <v>19020</v>
      </c>
      <c r="E15" s="13">
        <v>9788</v>
      </c>
      <c r="F15" s="13">
        <v>11541</v>
      </c>
      <c r="G15" s="13">
        <v>18127</v>
      </c>
      <c r="H15" s="13">
        <v>23333</v>
      </c>
      <c r="I15" s="13">
        <v>11689</v>
      </c>
      <c r="J15" s="11">
        <f t="shared" si="2"/>
        <v>129439</v>
      </c>
    </row>
    <row r="16" spans="1:12" ht="17.25" customHeight="1">
      <c r="A16" s="16" t="s">
        <v>24</v>
      </c>
      <c r="B16" s="11">
        <f>+B17+B18+B19</f>
        <v>87217</v>
      </c>
      <c r="C16" s="11">
        <f t="shared" ref="C16:I16" si="5">+C17+C18+C19</f>
        <v>106754</v>
      </c>
      <c r="D16" s="11">
        <f t="shared" si="5"/>
        <v>123414</v>
      </c>
      <c r="E16" s="11">
        <f t="shared" si="5"/>
        <v>61389</v>
      </c>
      <c r="F16" s="11">
        <f t="shared" si="5"/>
        <v>69997</v>
      </c>
      <c r="G16" s="11">
        <f t="shared" si="5"/>
        <v>138749</v>
      </c>
      <c r="H16" s="11">
        <f t="shared" si="5"/>
        <v>226001</v>
      </c>
      <c r="I16" s="11">
        <f t="shared" si="5"/>
        <v>66571</v>
      </c>
      <c r="J16" s="11">
        <f t="shared" si="2"/>
        <v>880092</v>
      </c>
    </row>
    <row r="17" spans="1:11" ht="17.25" customHeight="1">
      <c r="A17" s="12" t="s">
        <v>25</v>
      </c>
      <c r="B17" s="13">
        <v>45216</v>
      </c>
      <c r="C17" s="13">
        <v>61729</v>
      </c>
      <c r="D17" s="13">
        <v>70321</v>
      </c>
      <c r="E17" s="13">
        <v>35811</v>
      </c>
      <c r="F17" s="13">
        <v>40223</v>
      </c>
      <c r="G17" s="13">
        <v>74799</v>
      </c>
      <c r="H17" s="13">
        <v>112421</v>
      </c>
      <c r="I17" s="13">
        <v>36247</v>
      </c>
      <c r="J17" s="11">
        <f t="shared" si="2"/>
        <v>476767</v>
      </c>
      <c r="K17" s="56"/>
    </row>
    <row r="18" spans="1:11" ht="17.25" customHeight="1">
      <c r="A18" s="12" t="s">
        <v>26</v>
      </c>
      <c r="B18" s="13">
        <v>32780</v>
      </c>
      <c r="C18" s="13">
        <v>33985</v>
      </c>
      <c r="D18" s="13">
        <v>41918</v>
      </c>
      <c r="E18" s="13">
        <v>19643</v>
      </c>
      <c r="F18" s="13">
        <v>23469</v>
      </c>
      <c r="G18" s="13">
        <v>51032</v>
      </c>
      <c r="H18" s="13">
        <v>95022</v>
      </c>
      <c r="I18" s="13">
        <v>24528</v>
      </c>
      <c r="J18" s="11">
        <f t="shared" si="2"/>
        <v>322377</v>
      </c>
      <c r="K18" s="56"/>
    </row>
    <row r="19" spans="1:11" ht="17.25" customHeight="1">
      <c r="A19" s="12" t="s">
        <v>27</v>
      </c>
      <c r="B19" s="13">
        <v>9221</v>
      </c>
      <c r="C19" s="13">
        <v>11040</v>
      </c>
      <c r="D19" s="13">
        <v>11175</v>
      </c>
      <c r="E19" s="13">
        <v>5935</v>
      </c>
      <c r="F19" s="13">
        <v>6305</v>
      </c>
      <c r="G19" s="13">
        <v>12918</v>
      </c>
      <c r="H19" s="13">
        <v>18558</v>
      </c>
      <c r="I19" s="13">
        <v>5796</v>
      </c>
      <c r="J19" s="11">
        <f t="shared" si="2"/>
        <v>80948</v>
      </c>
    </row>
    <row r="20" spans="1:11" ht="17.25" customHeight="1">
      <c r="A20" s="16" t="s">
        <v>28</v>
      </c>
      <c r="B20" s="13">
        <v>20761</v>
      </c>
      <c r="C20" s="13">
        <v>33684</v>
      </c>
      <c r="D20" s="13">
        <v>42679</v>
      </c>
      <c r="E20" s="13">
        <v>27692</v>
      </c>
      <c r="F20" s="13">
        <v>22516</v>
      </c>
      <c r="G20" s="13">
        <v>30841</v>
      </c>
      <c r="H20" s="13">
        <v>29944</v>
      </c>
      <c r="I20" s="13">
        <v>13647</v>
      </c>
      <c r="J20" s="11">
        <f t="shared" si="2"/>
        <v>221764</v>
      </c>
    </row>
    <row r="21" spans="1:11" ht="17.25" customHeight="1">
      <c r="A21" s="12" t="s">
        <v>29</v>
      </c>
      <c r="B21" s="13">
        <v>13287</v>
      </c>
      <c r="C21" s="13">
        <v>21558</v>
      </c>
      <c r="D21" s="13">
        <v>27315</v>
      </c>
      <c r="E21" s="13">
        <v>17723</v>
      </c>
      <c r="F21" s="13">
        <v>14410</v>
      </c>
      <c r="G21" s="13">
        <v>19738</v>
      </c>
      <c r="H21" s="13">
        <v>19164</v>
      </c>
      <c r="I21" s="13">
        <v>8734</v>
      </c>
      <c r="J21" s="11">
        <f t="shared" si="2"/>
        <v>141929</v>
      </c>
      <c r="K21" s="56"/>
    </row>
    <row r="22" spans="1:11" ht="17.25" customHeight="1">
      <c r="A22" s="12" t="s">
        <v>30</v>
      </c>
      <c r="B22" s="13">
        <v>7474</v>
      </c>
      <c r="C22" s="13">
        <v>12126</v>
      </c>
      <c r="D22" s="13">
        <v>15364</v>
      </c>
      <c r="E22" s="13">
        <v>9969</v>
      </c>
      <c r="F22" s="13">
        <v>8106</v>
      </c>
      <c r="G22" s="13">
        <v>11103</v>
      </c>
      <c r="H22" s="13">
        <v>10780</v>
      </c>
      <c r="I22" s="13">
        <v>4913</v>
      </c>
      <c r="J22" s="11">
        <f t="shared" si="2"/>
        <v>79835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1448</v>
      </c>
      <c r="J23" s="11">
        <f t="shared" si="2"/>
        <v>1448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23734.98</v>
      </c>
      <c r="J31" s="24">
        <f t="shared" ref="J31:J69" si="7">SUM(B31:I31)</f>
        <v>23734.98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586409.12</v>
      </c>
      <c r="C43" s="23">
        <f t="shared" ref="C43:I43" si="8">+C44+C52</f>
        <v>901621.97</v>
      </c>
      <c r="D43" s="23">
        <f t="shared" si="8"/>
        <v>1034465.24</v>
      </c>
      <c r="E43" s="23">
        <f t="shared" si="8"/>
        <v>527449.16</v>
      </c>
      <c r="F43" s="23">
        <f t="shared" si="8"/>
        <v>528070.62</v>
      </c>
      <c r="G43" s="23">
        <f t="shared" si="8"/>
        <v>872384.07000000007</v>
      </c>
      <c r="H43" s="23">
        <f t="shared" si="8"/>
        <v>1123711.9300000002</v>
      </c>
      <c r="I43" s="23">
        <f t="shared" si="8"/>
        <v>505269.11</v>
      </c>
      <c r="J43" s="23">
        <f t="shared" si="7"/>
        <v>6079381.2200000016</v>
      </c>
    </row>
    <row r="44" spans="1:10" ht="17.25" customHeight="1">
      <c r="A44" s="16" t="s">
        <v>51</v>
      </c>
      <c r="B44" s="24">
        <f>SUM(B45:B51)</f>
        <v>571510.59</v>
      </c>
      <c r="C44" s="24">
        <f t="shared" ref="C44:J44" si="9">SUM(C45:C51)</f>
        <v>881384.65999999992</v>
      </c>
      <c r="D44" s="24">
        <f t="shared" si="9"/>
        <v>1014125.41</v>
      </c>
      <c r="E44" s="24">
        <f t="shared" si="9"/>
        <v>515833.83</v>
      </c>
      <c r="F44" s="24">
        <f t="shared" si="9"/>
        <v>508795.73</v>
      </c>
      <c r="G44" s="24">
        <f t="shared" si="9"/>
        <v>854433.16</v>
      </c>
      <c r="H44" s="24">
        <f t="shared" si="9"/>
        <v>1098581.8600000001</v>
      </c>
      <c r="I44" s="24">
        <f t="shared" si="9"/>
        <v>492008.8</v>
      </c>
      <c r="J44" s="24">
        <f t="shared" si="9"/>
        <v>5936674.0400000019</v>
      </c>
    </row>
    <row r="45" spans="1:10" ht="17.25" customHeight="1">
      <c r="A45" s="37" t="s">
        <v>52</v>
      </c>
      <c r="B45" s="24">
        <f t="shared" ref="B45:I45" si="10">ROUND(B26*B7,2)</f>
        <v>571510.59</v>
      </c>
      <c r="C45" s="24">
        <f t="shared" si="10"/>
        <v>879429.97</v>
      </c>
      <c r="D45" s="24">
        <f t="shared" si="10"/>
        <v>1014125.41</v>
      </c>
      <c r="E45" s="24">
        <f t="shared" si="10"/>
        <v>504758.96</v>
      </c>
      <c r="F45" s="24">
        <f t="shared" si="10"/>
        <v>508795.73</v>
      </c>
      <c r="G45" s="24">
        <f t="shared" si="10"/>
        <v>854433.16</v>
      </c>
      <c r="H45" s="24">
        <f t="shared" si="10"/>
        <v>1098581.8600000001</v>
      </c>
      <c r="I45" s="24">
        <f t="shared" si="10"/>
        <v>468273.82</v>
      </c>
      <c r="J45" s="24">
        <f t="shared" si="7"/>
        <v>5899909.5000000009</v>
      </c>
    </row>
    <row r="46" spans="1:10" ht="17.25" customHeight="1">
      <c r="A46" s="37" t="s">
        <v>53</v>
      </c>
      <c r="B46" s="20">
        <v>0</v>
      </c>
      <c r="C46" s="24">
        <f>ROUND(C27*C7,2)</f>
        <v>1954.69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1954.69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15130.83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15130.83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-4055.96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-4055.96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23734.98</v>
      </c>
      <c r="J49" s="24">
        <f>SUM(B49:I49)</f>
        <v>23734.98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-88884</v>
      </c>
      <c r="C56" s="38">
        <f t="shared" si="11"/>
        <v>-130258.91</v>
      </c>
      <c r="D56" s="38">
        <f t="shared" si="11"/>
        <v>-128308.94</v>
      </c>
      <c r="E56" s="38">
        <f t="shared" si="11"/>
        <v>-63229.5</v>
      </c>
      <c r="F56" s="38">
        <f t="shared" si="11"/>
        <v>-79162.3</v>
      </c>
      <c r="G56" s="38">
        <f t="shared" si="11"/>
        <v>-96321.33</v>
      </c>
      <c r="H56" s="38">
        <f t="shared" si="11"/>
        <v>-110585.61</v>
      </c>
      <c r="I56" s="38">
        <f t="shared" si="11"/>
        <v>-85701</v>
      </c>
      <c r="J56" s="38">
        <f t="shared" si="7"/>
        <v>-782451.59</v>
      </c>
    </row>
    <row r="57" spans="1:10" ht="18.75" customHeight="1">
      <c r="A57" s="16" t="s">
        <v>86</v>
      </c>
      <c r="B57" s="38">
        <f t="shared" ref="B57:I57" si="12">B58+B59+B60+B61+B62+B63</f>
        <v>-88884</v>
      </c>
      <c r="C57" s="38">
        <f t="shared" si="12"/>
        <v>-130056</v>
      </c>
      <c r="D57" s="38">
        <f t="shared" si="12"/>
        <v>-127182</v>
      </c>
      <c r="E57" s="38">
        <f t="shared" si="12"/>
        <v>-61380</v>
      </c>
      <c r="F57" s="38">
        <f t="shared" si="12"/>
        <v>-77679</v>
      </c>
      <c r="G57" s="38">
        <f t="shared" si="12"/>
        <v>-95928</v>
      </c>
      <c r="H57" s="38">
        <f t="shared" si="12"/>
        <v>-110562</v>
      </c>
      <c r="I57" s="38">
        <f t="shared" si="12"/>
        <v>-85701</v>
      </c>
      <c r="J57" s="38">
        <f t="shared" si="7"/>
        <v>-777372</v>
      </c>
    </row>
    <row r="58" spans="1:10" ht="18.75" customHeight="1">
      <c r="A58" s="12" t="s">
        <v>87</v>
      </c>
      <c r="B58" s="38">
        <f>-ROUND(B9*$D$3,2)</f>
        <v>-88884</v>
      </c>
      <c r="C58" s="38">
        <f t="shared" ref="C58:I58" si="13">-ROUND(C9*$D$3,2)</f>
        <v>-130056</v>
      </c>
      <c r="D58" s="38">
        <f t="shared" si="13"/>
        <v>-127182</v>
      </c>
      <c r="E58" s="38">
        <f t="shared" si="13"/>
        <v>-61380</v>
      </c>
      <c r="F58" s="38">
        <f t="shared" si="13"/>
        <v>-77679</v>
      </c>
      <c r="G58" s="38">
        <f t="shared" si="13"/>
        <v>-95928</v>
      </c>
      <c r="H58" s="38">
        <f t="shared" si="13"/>
        <v>-110562</v>
      </c>
      <c r="I58" s="38">
        <f t="shared" si="13"/>
        <v>-85701</v>
      </c>
      <c r="J58" s="38">
        <f t="shared" si="7"/>
        <v>-777372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20">
        <v>0</v>
      </c>
      <c r="C64" s="50">
        <f t="shared" ref="B64:I64" si="14">SUM(C65:C86)</f>
        <v>-202.91</v>
      </c>
      <c r="D64" s="38">
        <f t="shared" si="14"/>
        <v>-1126.9399999999998</v>
      </c>
      <c r="E64" s="38">
        <f t="shared" si="14"/>
        <v>-1849.5</v>
      </c>
      <c r="F64" s="38">
        <f t="shared" si="14"/>
        <v>-1483.3</v>
      </c>
      <c r="G64" s="38">
        <f t="shared" si="14"/>
        <v>-393.33</v>
      </c>
      <c r="H64" s="38">
        <f t="shared" si="14"/>
        <v>-23.61</v>
      </c>
      <c r="I64" s="20">
        <f t="shared" si="14"/>
        <v>0</v>
      </c>
      <c r="J64" s="38">
        <f t="shared" si="7"/>
        <v>-5079.5899999999992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38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38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497525.12</v>
      </c>
      <c r="C91" s="25">
        <f t="shared" si="15"/>
        <v>771363.05999999994</v>
      </c>
      <c r="D91" s="25">
        <f t="shared" si="15"/>
        <v>906156.3</v>
      </c>
      <c r="E91" s="25">
        <f t="shared" si="15"/>
        <v>464219.66000000003</v>
      </c>
      <c r="F91" s="25">
        <f t="shared" si="15"/>
        <v>448908.32</v>
      </c>
      <c r="G91" s="25">
        <f t="shared" si="15"/>
        <v>776062.74000000011</v>
      </c>
      <c r="H91" s="25">
        <f t="shared" si="15"/>
        <v>1013126.3200000001</v>
      </c>
      <c r="I91" s="25">
        <f t="shared" si="15"/>
        <v>419568.11</v>
      </c>
      <c r="J91" s="51">
        <f>SUM(B91:I91)</f>
        <v>5296929.6300000008</v>
      </c>
      <c r="K91" s="58"/>
    </row>
    <row r="92" spans="1:11" ht="18.75" customHeight="1">
      <c r="A92" s="16" t="s">
        <v>94</v>
      </c>
      <c r="B92" s="25">
        <f t="shared" ref="B92:I92" si="16">+B44+B57+B64+B88</f>
        <v>482626.58999999997</v>
      </c>
      <c r="C92" s="25">
        <f t="shared" si="16"/>
        <v>751125.74999999988</v>
      </c>
      <c r="D92" s="25">
        <f t="shared" si="16"/>
        <v>885816.47000000009</v>
      </c>
      <c r="E92" s="25">
        <f t="shared" si="16"/>
        <v>452604.33</v>
      </c>
      <c r="F92" s="25">
        <f t="shared" si="16"/>
        <v>429633.43</v>
      </c>
      <c r="G92" s="25">
        <f t="shared" si="16"/>
        <v>758111.83000000007</v>
      </c>
      <c r="H92" s="25">
        <f t="shared" si="16"/>
        <v>987996.25000000012</v>
      </c>
      <c r="I92" s="25">
        <f t="shared" si="16"/>
        <v>406307.8</v>
      </c>
      <c r="J92" s="51">
        <f>SUM(B92:I92)</f>
        <v>5154222.45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5296929.620000001</v>
      </c>
    </row>
    <row r="100" spans="1:10" ht="18.75" customHeight="1">
      <c r="A100" s="27" t="s">
        <v>82</v>
      </c>
      <c r="B100" s="28">
        <v>62980.72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62980.72</v>
      </c>
    </row>
    <row r="101" spans="1:10" ht="18.75" customHeight="1">
      <c r="A101" s="27" t="s">
        <v>83</v>
      </c>
      <c r="B101" s="28">
        <v>434544.4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434544.4</v>
      </c>
    </row>
    <row r="102" spans="1:10" ht="18.75" customHeight="1">
      <c r="A102" s="27" t="s">
        <v>84</v>
      </c>
      <c r="B102" s="43">
        <v>0</v>
      </c>
      <c r="C102" s="28">
        <f>+C91</f>
        <v>771363.05999999994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771363.05999999994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906156.3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906156.3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80925.649999999994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80925.649999999994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383294.01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383294.01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448908.32</v>
      </c>
      <c r="G107" s="43">
        <v>0</v>
      </c>
      <c r="H107" s="43">
        <v>0</v>
      </c>
      <c r="I107" s="43">
        <v>0</v>
      </c>
      <c r="J107" s="44">
        <f t="shared" si="18"/>
        <v>448908.32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94858.21</v>
      </c>
      <c r="H108" s="43">
        <v>0</v>
      </c>
      <c r="I108" s="43">
        <v>0</v>
      </c>
      <c r="J108" s="44">
        <f t="shared" si="18"/>
        <v>94858.21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131177.51999999999</v>
      </c>
      <c r="H109" s="43">
        <v>0</v>
      </c>
      <c r="I109" s="43">
        <v>0</v>
      </c>
      <c r="J109" s="44">
        <f t="shared" si="18"/>
        <v>131177.51999999999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198947.55</v>
      </c>
      <c r="H110" s="43">
        <v>0</v>
      </c>
      <c r="I110" s="43">
        <v>0</v>
      </c>
      <c r="J110" s="44">
        <f t="shared" si="18"/>
        <v>198947.55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351079.46</v>
      </c>
      <c r="H111" s="43">
        <v>0</v>
      </c>
      <c r="I111" s="43">
        <v>0</v>
      </c>
      <c r="J111" s="44">
        <f t="shared" si="18"/>
        <v>351079.46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313275.65999999997</v>
      </c>
      <c r="I112" s="43">
        <v>0</v>
      </c>
      <c r="J112" s="44">
        <f t="shared" si="18"/>
        <v>313275.65999999997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27593.61</v>
      </c>
      <c r="I113" s="43">
        <v>0</v>
      </c>
      <c r="J113" s="44">
        <f t="shared" si="18"/>
        <v>27593.61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166701.03</v>
      </c>
      <c r="I114" s="43">
        <v>0</v>
      </c>
      <c r="J114" s="44">
        <f t="shared" si="18"/>
        <v>166701.03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131096.49</v>
      </c>
      <c r="I115" s="43">
        <v>0</v>
      </c>
      <c r="J115" s="44">
        <f t="shared" si="18"/>
        <v>131096.49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374459.53</v>
      </c>
      <c r="I116" s="43">
        <v>0</v>
      </c>
      <c r="J116" s="44">
        <f t="shared" si="18"/>
        <v>374459.53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143312.94</v>
      </c>
      <c r="J117" s="44">
        <f t="shared" si="18"/>
        <v>143312.94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276255.15999999997</v>
      </c>
      <c r="J118" s="47">
        <f t="shared" si="18"/>
        <v>276255.15999999997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2013-11-07T20:56:57Z</dcterms:modified>
</cp:coreProperties>
</file>