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J71"/>
  <c r="B9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J64" l="1"/>
  <c r="I56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2"/>
  <c r="H91" s="1"/>
  <c r="F43"/>
  <c r="F92"/>
  <c r="F91" s="1"/>
  <c r="F107" s="1"/>
  <c r="J107" s="1"/>
  <c r="D43"/>
  <c r="D92"/>
  <c r="D91" s="1"/>
  <c r="D103" s="1"/>
  <c r="J103" s="1"/>
  <c r="B7"/>
  <c r="B45" s="1"/>
  <c r="J57"/>
  <c r="B56"/>
  <c r="I43"/>
  <c r="I92"/>
  <c r="I91" s="1"/>
  <c r="G43"/>
  <c r="G92"/>
  <c r="G91" s="1"/>
  <c r="E48"/>
  <c r="J48" s="1"/>
  <c r="E45"/>
  <c r="E44" s="1"/>
  <c r="C45"/>
  <c r="C46"/>
  <c r="J46" s="1"/>
  <c r="J56" l="1"/>
  <c r="J8"/>
  <c r="J7" s="1"/>
  <c r="C44"/>
  <c r="E43"/>
  <c r="E92"/>
  <c r="E91" s="1"/>
  <c r="J45"/>
  <c r="J44" s="1"/>
  <c r="B44"/>
  <c r="B43" l="1"/>
  <c r="B92"/>
  <c r="C43"/>
  <c r="C92"/>
  <c r="C91" s="1"/>
  <c r="C102" s="1"/>
  <c r="J102" s="1"/>
  <c r="J99" s="1"/>
  <c r="J43" l="1"/>
  <c r="J92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<sst xmlns="http://schemas.openxmlformats.org/spreadsheetml/2006/main" count="122" uniqueCount="122">
  <si>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</si>
  <si>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</si>
  <si>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</si>
  <si>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</si>
  <si>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</si>
  <si>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</si>
  <si>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</si>
  <si>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</si>
  <si>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</si>
  <si>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</si>
  <si>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</si>
  <si>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</si>
  <si>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</si>
  <si>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</si>
  <si>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</si>
  <si>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</si>
  <si>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</si>
  <si>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</si>
  <si>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</si>
  <si>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</si>
  <si>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</si>
  <si>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</si>
  <si>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</si>
  <si>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</si>
  <si>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</si>
  <si>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</si>
  <si>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</si>
  <si>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</si>
  <si>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</si>
  <si>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</si>
  <si>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</si>
  <si>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</si>
  <si>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</si>
  <si>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</si>
  <si>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</si>
  <si>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</si>
  <si>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</si>
  <si>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</si>
  <si>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</si>
  <si>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</si>
  <si>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</si>
  <si>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</si>
  <si>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</si>
  <si>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</si>
  <si>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</si>
  <si>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</si>
  <si>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</si>
  <si>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</si>
  <si>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</si>
  <si>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</si>
  <si>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</si>
  <si>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</si>
  <si>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</si>
  <si>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</si>
  <si>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</si>
  <si>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</si>
  <si>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</si>
  <si>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</si>
  <si>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</si>
  <si>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</si>
  <si>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</si>
  <si>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</si>
  <si>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</si>
  <si>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</si>
  <si>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</si>
  <si>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</si>
  <si>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</si>
  <si>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</si>
  <si>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</si>
  <si>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</si>
  <si>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</si>
  <si>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</si>
  <si>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</si>
  <si>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</si>
  <si>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</si>
  <si>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</si>
  <si>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</si>
  <si>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</si>
  <si>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</si>
  <si>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</si>
  <si>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</si>
  <si>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</si>
  <si>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</si>
  <si>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</si>
  <si>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</si>
  <si>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</si>
  <si>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</si>
  <si>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</si>
  <si>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</si>
  <si>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</si>
  <si>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</si>
  <si>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</si>
  <si>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</si>
  <si>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</si>
  <si>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</si>
  <si>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</si>
  <si>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</si>
  <si>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</si>
  <si>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</si>
  <si>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</si>
  <si>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</si>
  <si>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</si>
  <si>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</si>
  <si>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</si>
  <si>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</si>
  <si>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</si>
  <si>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</si>
  <si>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</si>
  <si>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</si>
  <si>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</si>
  <si>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</si>
  <si>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</si>
  <si>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</si>
  <si>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</si>
  <si>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</si>
  <si>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</si>
  <si>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</si>
  <si>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</si>
  <si>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</si>
  <si>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</si>
  <si>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</si>
  <si>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01/11/13 - VENCIMENTO 08/11/13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</si>
</sst>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611223</v>
      </c>
      <c r="C7" s="9">
        <f t="shared" si="0"/>
        <v>764836</v>
      </c>
      <c r="D7" s="9">
        <f t="shared" si="0"/>
        <v>792056</v>
      </c>
      <c r="E7" s="9">
        <f t="shared" si="0"/>
        <v>406583</v>
      </c>
      <c r="F7" s="9">
        <f t="shared" si="0"/>
        <v>549145</v>
      </c>
      <c r="G7" s="9">
        <f t="shared" si="0"/>
        <v>797750</v>
      </c>
      <c r="H7" s="9">
        <f t="shared" si="0"/>
        <v>1226450</v>
      </c>
      <c r="I7" s="9">
        <f t="shared" si="0"/>
        <v>570172</v>
      </c>
      <c r="J7" s="9">
        <f t="shared" si="0"/>
        <v>5718215</v>
      </c>
      <c r="K7" s="56"/>
    </row>
    <row r="8" spans="1:12" ht="17.25" customHeight="1">
      <c r="A8" s="10" t="s">
        <v>33</v>
      </c>
      <c r="B8" s="11">
        <f>B9+B12</f>
        <v>362710</v>
      </c>
      <c r="C8" s="11">
        <f t="shared" ref="C8:I8" si="1">C9+C12</f>
        <v>467241</v>
      </c>
      <c r="D8" s="11">
        <f t="shared" si="1"/>
        <v>449549</v>
      </c>
      <c r="E8" s="11">
        <f t="shared" si="1"/>
        <v>224195</v>
      </c>
      <c r="F8" s="11">
        <f t="shared" si="1"/>
        <v>324355</v>
      </c>
      <c r="G8" s="11">
        <f t="shared" si="1"/>
        <v>447040</v>
      </c>
      <c r="H8" s="11">
        <f t="shared" si="1"/>
        <v>664932</v>
      </c>
      <c r="I8" s="11">
        <f t="shared" si="1"/>
        <v>351320</v>
      </c>
      <c r="J8" s="11">
        <f t="shared" ref="J8:J23" si="2">SUM(B8:I8)</f>
        <v>3291342</v>
      </c>
    </row>
    <row r="9" spans="1:12" ht="17.25" customHeight="1">
      <c r="A9" s="15" t="s">
        <v>18</v>
      </c>
      <c r="B9" s="13">
        <f>+B10+B11</f>
        <v>51828</v>
      </c>
      <c r="C9" s="13">
        <f t="shared" ref="C9:I9" si="3">+C10+C11</f>
        <v>69320</v>
      </c>
      <c r="D9" s="13">
        <f t="shared" si="3"/>
        <v>61809</v>
      </c>
      <c r="E9" s="13">
        <f t="shared" si="3"/>
        <v>30477</v>
      </c>
      <c r="F9" s="13">
        <f t="shared" si="3"/>
        <v>44890</v>
      </c>
      <c r="G9" s="13">
        <f t="shared" si="3"/>
        <v>56735</v>
      </c>
      <c r="H9" s="13">
        <f t="shared" si="3"/>
        <v>66584</v>
      </c>
      <c r="I9" s="13">
        <f t="shared" si="3"/>
        <v>59816</v>
      </c>
      <c r="J9" s="11">
        <f t="shared" si="2"/>
        <v>441459</v>
      </c>
    </row>
    <row r="10" spans="1:12" ht="17.25" customHeight="1">
      <c r="A10" s="31" t="s">
        <v>19</v>
      </c>
      <c r="B10" s="13">
        <v>51828</v>
      </c>
      <c r="C10" s="13">
        <v>69320</v>
      </c>
      <c r="D10" s="13">
        <v>61809</v>
      </c>
      <c r="E10" s="13">
        <v>30477</v>
      </c>
      <c r="F10" s="13">
        <v>44890</v>
      </c>
      <c r="G10" s="13">
        <v>56735</v>
      </c>
      <c r="H10" s="13">
        <v>66584</v>
      </c>
      <c r="I10" s="13">
        <v>59816</v>
      </c>
      <c r="J10" s="11">
        <f>SUM(B10:I10)</f>
        <v>441459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310882</v>
      </c>
      <c r="C12" s="17">
        <f t="shared" si="4"/>
        <v>397921</v>
      </c>
      <c r="D12" s="17">
        <f t="shared" si="4"/>
        <v>387740</v>
      </c>
      <c r="E12" s="17">
        <f t="shared" si="4"/>
        <v>193718</v>
      </c>
      <c r="F12" s="17">
        <f t="shared" si="4"/>
        <v>279465</v>
      </c>
      <c r="G12" s="17">
        <f t="shared" si="4"/>
        <v>390305</v>
      </c>
      <c r="H12" s="17">
        <f t="shared" si="4"/>
        <v>598348</v>
      </c>
      <c r="I12" s="17">
        <f t="shared" si="4"/>
        <v>291504</v>
      </c>
      <c r="J12" s="11">
        <f t="shared" si="2"/>
        <v>2849883</v>
      </c>
    </row>
    <row r="13" spans="1:12" ht="17.25" customHeight="1">
      <c r="A13" s="14" t="s">
        <v>21</v>
      </c>
      <c r="B13" s="13">
        <v>130697</v>
      </c>
      <c r="C13" s="13">
        <v>181866</v>
      </c>
      <c r="D13" s="13">
        <v>184688</v>
      </c>
      <c r="E13" s="13">
        <v>93561</v>
      </c>
      <c r="F13" s="13">
        <v>129483</v>
      </c>
      <c r="G13" s="13">
        <v>179885</v>
      </c>
      <c r="H13" s="13">
        <v>269331</v>
      </c>
      <c r="I13" s="13">
        <v>124775</v>
      </c>
      <c r="J13" s="11">
        <f t="shared" si="2"/>
        <v>1294286</v>
      </c>
      <c r="K13" s="56"/>
      <c r="L13" s="57"/>
    </row>
    <row r="14" spans="1:12" ht="17.25" customHeight="1">
      <c r="A14" s="14" t="s">
        <v>22</v>
      </c>
      <c r="B14" s="13">
        <v>135270</v>
      </c>
      <c r="C14" s="13">
        <v>154774</v>
      </c>
      <c r="D14" s="13">
        <v>148191</v>
      </c>
      <c r="E14" s="13">
        <v>71958</v>
      </c>
      <c r="F14" s="13">
        <v>113033</v>
      </c>
      <c r="G14" s="13">
        <v>158268</v>
      </c>
      <c r="H14" s="13">
        <v>261696</v>
      </c>
      <c r="I14" s="13">
        <v>124807</v>
      </c>
      <c r="J14" s="11">
        <f t="shared" si="2"/>
        <v>1167997</v>
      </c>
      <c r="K14" s="56"/>
    </row>
    <row r="15" spans="1:12" ht="17.25" customHeight="1">
      <c r="A15" s="14" t="s">
        <v>23</v>
      </c>
      <c r="B15" s="13">
        <v>44915</v>
      </c>
      <c r="C15" s="13">
        <v>61281</v>
      </c>
      <c r="D15" s="13">
        <v>54861</v>
      </c>
      <c r="E15" s="13">
        <v>28199</v>
      </c>
      <c r="F15" s="13">
        <v>36949</v>
      </c>
      <c r="G15" s="13">
        <v>52152</v>
      </c>
      <c r="H15" s="13">
        <v>67321</v>
      </c>
      <c r="I15" s="13">
        <v>41922</v>
      </c>
      <c r="J15" s="11">
        <f t="shared" si="2"/>
        <v>387600</v>
      </c>
    </row>
    <row r="16" spans="1:12" ht="17.25" customHeight="1">
      <c r="A16" s="16" t="s">
        <v>24</v>
      </c>
      <c r="B16" s="11">
        <f>+B17+B18+B19</f>
        <v>206700</v>
      </c>
      <c r="C16" s="11">
        <f t="shared" ref="C16:I16" si="5">+C17+C18+C19</f>
        <v>232990</v>
      </c>
      <c r="D16" s="11">
        <f t="shared" si="5"/>
        <v>263264</v>
      </c>
      <c r="E16" s="11">
        <f t="shared" si="5"/>
        <v>133666</v>
      </c>
      <c r="F16" s="11">
        <f t="shared" si="5"/>
        <v>176631</v>
      </c>
      <c r="G16" s="11">
        <f t="shared" si="5"/>
        <v>289831</v>
      </c>
      <c r="H16" s="11">
        <f t="shared" si="5"/>
        <v>496299</v>
      </c>
      <c r="I16" s="11">
        <f t="shared" si="5"/>
        <v>178563</v>
      </c>
      <c r="J16" s="11">
        <f t="shared" si="2"/>
        <v>1977944</v>
      </c>
    </row>
    <row r="17" spans="1:11" ht="17.25" customHeight="1">
      <c r="A17" s="12" t="s">
        <v>25</v>
      </c>
      <c r="B17" s="13">
        <v>101414</v>
      </c>
      <c r="C17" s="13">
        <v>127448</v>
      </c>
      <c r="D17" s="13">
        <v>146872</v>
      </c>
      <c r="E17" s="13">
        <v>73996</v>
      </c>
      <c r="F17" s="13">
        <v>95520</v>
      </c>
      <c r="G17" s="13">
        <v>156246</v>
      </c>
      <c r="H17" s="13">
        <v>254580</v>
      </c>
      <c r="I17" s="13">
        <v>95462</v>
      </c>
      <c r="J17" s="11">
        <f t="shared" si="2"/>
        <v>1051538</v>
      </c>
      <c r="K17" s="56"/>
    </row>
    <row r="18" spans="1:11" ht="17.25" customHeight="1">
      <c r="A18" s="12" t="s">
        <v>26</v>
      </c>
      <c r="B18" s="13">
        <v>80987</v>
      </c>
      <c r="C18" s="13">
        <v>77148</v>
      </c>
      <c r="D18" s="13">
        <v>86548</v>
      </c>
      <c r="E18" s="13">
        <v>43541</v>
      </c>
      <c r="F18" s="13">
        <v>62988</v>
      </c>
      <c r="G18" s="13">
        <v>103323</v>
      </c>
      <c r="H18" s="13">
        <v>196330</v>
      </c>
      <c r="I18" s="13">
        <v>64205</v>
      </c>
      <c r="J18" s="11">
        <f t="shared" si="2"/>
        <v>715070</v>
      </c>
      <c r="K18" s="56"/>
    </row>
    <row r="19" spans="1:11" ht="17.25" customHeight="1">
      <c r="A19" s="12" t="s">
        <v>27</v>
      </c>
      <c r="B19" s="13">
        <v>24299</v>
      </c>
      <c r="C19" s="13">
        <v>28394</v>
      </c>
      <c r="D19" s="13">
        <v>29844</v>
      </c>
      <c r="E19" s="13">
        <v>16129</v>
      </c>
      <c r="F19" s="13">
        <v>18123</v>
      </c>
      <c r="G19" s="13">
        <v>30262</v>
      </c>
      <c r="H19" s="13">
        <v>45389</v>
      </c>
      <c r="I19" s="13">
        <v>18896</v>
      </c>
      <c r="J19" s="11">
        <f t="shared" si="2"/>
        <v>211336</v>
      </c>
    </row>
    <row r="20" spans="1:11" ht="17.25" customHeight="1">
      <c r="A20" s="16" t="s">
        <v>28</v>
      </c>
      <c r="B20" s="13">
        <v>41813</v>
      </c>
      <c r="C20" s="13">
        <v>64605</v>
      </c>
      <c r="D20" s="13">
        <v>79243</v>
      </c>
      <c r="E20" s="13">
        <v>48722</v>
      </c>
      <c r="F20" s="13">
        <v>48159</v>
      </c>
      <c r="G20" s="13">
        <v>60879</v>
      </c>
      <c r="H20" s="13">
        <v>65219</v>
      </c>
      <c r="I20" s="13">
        <v>32558</v>
      </c>
      <c r="J20" s="11">
        <f t="shared" si="2"/>
        <v>441198</v>
      </c>
    </row>
    <row r="21" spans="1:11" ht="17.25" customHeight="1">
      <c r="A21" s="12" t="s">
        <v>29</v>
      </c>
      <c r="B21" s="13">
        <v>26760</v>
      </c>
      <c r="C21" s="13">
        <v>41347</v>
      </c>
      <c r="D21" s="13">
        <v>50716</v>
      </c>
      <c r="E21" s="13">
        <v>31182</v>
      </c>
      <c r="F21" s="13">
        <v>30822</v>
      </c>
      <c r="G21" s="13">
        <v>38963</v>
      </c>
      <c r="H21" s="13">
        <v>41740</v>
      </c>
      <c r="I21" s="13">
        <v>20837</v>
      </c>
      <c r="J21" s="11">
        <f t="shared" si="2"/>
        <v>282367</v>
      </c>
      <c r="K21" s="56"/>
    </row>
    <row r="22" spans="1:11" ht="17.25" customHeight="1">
      <c r="A22" s="12" t="s">
        <v>30</v>
      </c>
      <c r="B22" s="13">
        <v>15053</v>
      </c>
      <c r="C22" s="13">
        <v>23258</v>
      </c>
      <c r="D22" s="13">
        <v>28527</v>
      </c>
      <c r="E22" s="13">
        <v>17540</v>
      </c>
      <c r="F22" s="13">
        <v>17337</v>
      </c>
      <c r="G22" s="13">
        <v>21916</v>
      </c>
      <c r="H22" s="13">
        <v>23479</v>
      </c>
      <c r="I22" s="13">
        <v>11721</v>
      </c>
      <c r="J22" s="11">
        <f t="shared" si="2"/>
        <v>158831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7731</v>
      </c>
      <c r="J23" s="11">
        <f t="shared" si="2"/>
        <v>7731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9511.52</v>
      </c>
      <c r="J31" s="24">
        <f t="shared" ref="J31:J71" si="7">SUM(B31:I31)</f>
        <v>9511.52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1402924.84</v>
      </c>
      <c r="C43" s="23">
        <f t="shared" ref="C43:I43" si="8">+C44+C52</f>
        <v>2001272.92</v>
      </c>
      <c r="D43" s="23">
        <f t="shared" si="8"/>
        <v>2180672.5700000003</v>
      </c>
      <c r="E43" s="23">
        <f t="shared" si="8"/>
        <v>1118185.0400000003</v>
      </c>
      <c r="F43" s="23">
        <f t="shared" si="8"/>
        <v>1303011.1599999999</v>
      </c>
      <c r="G43" s="23">
        <f t="shared" si="8"/>
        <v>1938613.8099999998</v>
      </c>
      <c r="H43" s="23">
        <f t="shared" si="8"/>
        <v>2565230.67</v>
      </c>
      <c r="I43" s="23">
        <f t="shared" si="8"/>
        <v>1313527.2000000002</v>
      </c>
      <c r="J43" s="23">
        <f t="shared" si="7"/>
        <v>13823438.210000001</v>
      </c>
    </row>
    <row r="44" spans="1:10" ht="17.25" customHeight="1">
      <c r="A44" s="16" t="s">
        <v>51</v>
      </c>
      <c r="B44" s="24">
        <f>SUM(B45:B51)</f>
        <v>1388026.31</v>
      </c>
      <c r="C44" s="24">
        <f t="shared" ref="C44:J44" si="9">SUM(C45:C51)</f>
        <v>1981035.6099999999</v>
      </c>
      <c r="D44" s="24">
        <f t="shared" si="9"/>
        <v>2160332.7400000002</v>
      </c>
      <c r="E44" s="24">
        <f t="shared" si="9"/>
        <v>1106569.7100000002</v>
      </c>
      <c r="F44" s="24">
        <f t="shared" si="9"/>
        <v>1283736.27</v>
      </c>
      <c r="G44" s="24">
        <f t="shared" si="9"/>
        <v>1920662.9</v>
      </c>
      <c r="H44" s="24">
        <f t="shared" si="9"/>
        <v>2540100.6</v>
      </c>
      <c r="I44" s="24">
        <f t="shared" si="9"/>
        <v>1300266.8900000001</v>
      </c>
      <c r="J44" s="24">
        <f t="shared" si="9"/>
        <v>13680731.029999997</v>
      </c>
    </row>
    <row r="45" spans="1:10" ht="17.25" customHeight="1">
      <c r="A45" s="37" t="s">
        <v>52</v>
      </c>
      <c r="B45" s="24">
        <f t="shared" ref="B45:I45" si="10">ROUND(B26*B7,2)</f>
        <v>1388026.31</v>
      </c>
      <c r="C45" s="24">
        <f t="shared" si="10"/>
        <v>1976642.16</v>
      </c>
      <c r="D45" s="24">
        <f t="shared" si="10"/>
        <v>2160332.7400000002</v>
      </c>
      <c r="E45" s="24">
        <f t="shared" si="10"/>
        <v>1082811.8500000001</v>
      </c>
      <c r="F45" s="24">
        <f t="shared" si="10"/>
        <v>1283736.27</v>
      </c>
      <c r="G45" s="24">
        <f t="shared" si="10"/>
        <v>1920662.9</v>
      </c>
      <c r="H45" s="24">
        <f t="shared" si="10"/>
        <v>2540100.6</v>
      </c>
      <c r="I45" s="24">
        <f t="shared" si="10"/>
        <v>1290755.3700000001</v>
      </c>
      <c r="J45" s="24">
        <f t="shared" si="7"/>
        <v>13643068.199999999</v>
      </c>
    </row>
    <row r="46" spans="1:10" ht="17.25" customHeight="1">
      <c r="A46" s="37" t="s">
        <v>53</v>
      </c>
      <c r="B46" s="20">
        <v>0</v>
      </c>
      <c r="C46" s="24">
        <f>ROUND(C27*C7,2)</f>
        <v>4393.45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4393.45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32458.74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32458.74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-8700.8799999999992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-8700.8799999999992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9511.52</v>
      </c>
      <c r="J49" s="24">
        <f>SUM(B49:I49)</f>
        <v>9511.52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-302816.52999999997</v>
      </c>
      <c r="C56" s="38">
        <f t="shared" si="11"/>
        <v>-242540.71</v>
      </c>
      <c r="D56" s="38">
        <f t="shared" si="11"/>
        <v>-300305.82999999996</v>
      </c>
      <c r="E56" s="38">
        <f t="shared" si="11"/>
        <v>-629842.42000000004</v>
      </c>
      <c r="F56" s="38">
        <f t="shared" si="11"/>
        <v>-384964.41000000003</v>
      </c>
      <c r="G56" s="38">
        <f t="shared" si="11"/>
        <v>-315934.3</v>
      </c>
      <c r="H56" s="38">
        <f t="shared" si="11"/>
        <v>-366864.59</v>
      </c>
      <c r="I56" s="38">
        <f t="shared" si="11"/>
        <v>-200044</v>
      </c>
      <c r="J56" s="38">
        <f t="shared" si="7"/>
        <v>-2743312.7899999996</v>
      </c>
    </row>
    <row r="57" spans="1:10" ht="18.75" customHeight="1">
      <c r="A57" s="16" t="s">
        <v>86</v>
      </c>
      <c r="B57" s="38">
        <f t="shared" ref="B57:I57" si="12">B58+B59+B60+B61+B62+B63</f>
        <v>-281085.92</v>
      </c>
      <c r="C57" s="38">
        <f t="shared" si="12"/>
        <v>-216731.84</v>
      </c>
      <c r="D57" s="38">
        <f t="shared" si="12"/>
        <v>-215857.71</v>
      </c>
      <c r="E57" s="38">
        <f t="shared" si="12"/>
        <v>-91431</v>
      </c>
      <c r="F57" s="38">
        <f t="shared" si="12"/>
        <v>-265524.28000000003</v>
      </c>
      <c r="G57" s="38">
        <f t="shared" si="12"/>
        <v>-292757.33999999997</v>
      </c>
      <c r="H57" s="38">
        <f t="shared" si="12"/>
        <v>-288826.88</v>
      </c>
      <c r="I57" s="38">
        <f t="shared" si="12"/>
        <v>-179448</v>
      </c>
      <c r="J57" s="38">
        <f t="shared" si="7"/>
        <v>-1831662.9699999997</v>
      </c>
    </row>
    <row r="58" spans="1:10" ht="18.75" customHeight="1">
      <c r="A58" s="12" t="s">
        <v>87</v>
      </c>
      <c r="B58" s="38">
        <f>-ROUND(B9*$D$3,2)</f>
        <v>-155484</v>
      </c>
      <c r="C58" s="38">
        <f t="shared" ref="C58:I58" si="13">-ROUND(C9*$D$3,2)</f>
        <v>-207960</v>
      </c>
      <c r="D58" s="38">
        <f t="shared" si="13"/>
        <v>-185427</v>
      </c>
      <c r="E58" s="38">
        <f t="shared" si="13"/>
        <v>-91431</v>
      </c>
      <c r="F58" s="38">
        <f t="shared" si="13"/>
        <v>-134670</v>
      </c>
      <c r="G58" s="38">
        <f t="shared" si="13"/>
        <v>-170205</v>
      </c>
      <c r="H58" s="38">
        <f t="shared" si="13"/>
        <v>-199752</v>
      </c>
      <c r="I58" s="38">
        <f t="shared" si="13"/>
        <v>-179448</v>
      </c>
      <c r="J58" s="38">
        <f t="shared" si="7"/>
        <v>-1324377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-1413</v>
      </c>
      <c r="C60" s="50">
        <v>-1158</v>
      </c>
      <c r="D60" s="50">
        <v>-564</v>
      </c>
      <c r="E60" s="20">
        <v>0</v>
      </c>
      <c r="F60" s="50">
        <v>-948</v>
      </c>
      <c r="G60" s="50">
        <v>-489</v>
      </c>
      <c r="H60" s="50">
        <v>-513</v>
      </c>
      <c r="I60" s="20">
        <v>0</v>
      </c>
      <c r="J60" s="38">
        <f t="shared" si="7"/>
        <v>-5085</v>
      </c>
    </row>
    <row r="61" spans="1:10" ht="18.75" customHeight="1">
      <c r="A61" s="12" t="s">
        <v>63</v>
      </c>
      <c r="B61" s="50">
        <v>-774</v>
      </c>
      <c r="C61" s="50">
        <v>-264</v>
      </c>
      <c r="D61" s="50">
        <v>-219</v>
      </c>
      <c r="E61" s="20">
        <v>0</v>
      </c>
      <c r="F61" s="50">
        <v>-666</v>
      </c>
      <c r="G61" s="50">
        <v>-144</v>
      </c>
      <c r="H61" s="50">
        <v>-30</v>
      </c>
      <c r="I61" s="20">
        <v>0</v>
      </c>
      <c r="J61" s="38">
        <f t="shared" si="7"/>
        <v>-2097</v>
      </c>
    </row>
    <row r="62" spans="1:10" ht="18.75" customHeight="1">
      <c r="A62" s="12" t="s">
        <v>64</v>
      </c>
      <c r="B62" s="50">
        <v>-123246.92</v>
      </c>
      <c r="C62" s="50">
        <v>-7209.84</v>
      </c>
      <c r="D62" s="50">
        <v>-29647.71</v>
      </c>
      <c r="E62" s="20">
        <v>0</v>
      </c>
      <c r="F62" s="50">
        <v>-129212.28</v>
      </c>
      <c r="G62" s="50">
        <v>-121863.34</v>
      </c>
      <c r="H62" s="50">
        <v>-88531.88</v>
      </c>
      <c r="I62" s="20">
        <v>0</v>
      </c>
      <c r="J62" s="38">
        <f>SUM(B62:I62)</f>
        <v>-499711.97</v>
      </c>
    </row>
    <row r="63" spans="1:10" ht="18.75" customHeight="1">
      <c r="A63" s="12" t="s">
        <v>65</v>
      </c>
      <c r="B63" s="50">
        <v>-168</v>
      </c>
      <c r="C63" s="50">
        <v>-140</v>
      </c>
      <c r="D63" s="20">
        <v>0</v>
      </c>
      <c r="E63" s="20">
        <v>0</v>
      </c>
      <c r="F63" s="20">
        <v>-28</v>
      </c>
      <c r="G63" s="20">
        <v>-56</v>
      </c>
      <c r="H63" s="20">
        <v>0</v>
      </c>
      <c r="I63" s="20">
        <v>0</v>
      </c>
      <c r="J63" s="38">
        <f t="shared" si="7"/>
        <v>-392</v>
      </c>
    </row>
    <row r="64" spans="1:10" ht="18.75" customHeight="1">
      <c r="A64" s="12" t="s">
        <v>91</v>
      </c>
      <c r="B64" s="50">
        <f t="shared" ref="B64:I64" si="14">SUM(B65:B86)</f>
        <v>-21730.61</v>
      </c>
      <c r="C64" s="50">
        <f t="shared" si="14"/>
        <v>-25808.87</v>
      </c>
      <c r="D64" s="20">
        <f t="shared" si="14"/>
        <v>-84448.12</v>
      </c>
      <c r="E64" s="20">
        <f t="shared" si="14"/>
        <v>-538411.42000000004</v>
      </c>
      <c r="F64" s="20">
        <f t="shared" si="14"/>
        <v>-119440.13</v>
      </c>
      <c r="G64" s="20">
        <f t="shared" si="14"/>
        <v>-23176.960000000003</v>
      </c>
      <c r="H64" s="20">
        <f t="shared" si="14"/>
        <v>-78037.710000000006</v>
      </c>
      <c r="I64" s="20">
        <f t="shared" si="14"/>
        <v>-20596</v>
      </c>
      <c r="J64" s="38">
        <f t="shared" si="7"/>
        <v>-911649.82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-15594.22</v>
      </c>
      <c r="C69" s="38">
        <v>-22637.8</v>
      </c>
      <c r="D69" s="38">
        <v>-21400.42</v>
      </c>
      <c r="E69" s="38">
        <v>-16561.919999999998</v>
      </c>
      <c r="F69" s="38">
        <v>-15007.26</v>
      </c>
      <c r="G69" s="38">
        <v>-20623.080000000002</v>
      </c>
      <c r="H69" s="38">
        <v>-31426.41</v>
      </c>
      <c r="I69" s="38">
        <v>-15388</v>
      </c>
      <c r="J69" s="51">
        <f t="shared" si="7"/>
        <v>-158639.10999999999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38">
        <v>-6136.39</v>
      </c>
      <c r="C71" s="38">
        <v>-2968.16</v>
      </c>
      <c r="D71" s="38">
        <v>-61920.76</v>
      </c>
      <c r="E71" s="20">
        <v>0</v>
      </c>
      <c r="F71" s="38">
        <v>-102949.57</v>
      </c>
      <c r="G71" s="38">
        <v>-2160.5500000000002</v>
      </c>
      <c r="H71" s="38">
        <v>-46587.69</v>
      </c>
      <c r="I71" s="38">
        <v>-5208</v>
      </c>
      <c r="J71" s="51">
        <f t="shared" si="7"/>
        <v>-227931.12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-480000</v>
      </c>
      <c r="F77" s="20">
        <v>0</v>
      </c>
      <c r="G77" s="20">
        <v>0</v>
      </c>
      <c r="H77" s="20">
        <v>0</v>
      </c>
      <c r="I77" s="20">
        <v>0</v>
      </c>
      <c r="J77" s="51">
        <f t="shared" ref="J77" si="15">SUM(B77:I77)</f>
        <v>-480000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6">+B92+B93</f>
        <v>1100108.31</v>
      </c>
      <c r="C91" s="25">
        <f t="shared" si="16"/>
        <v>1758732.2099999997</v>
      </c>
      <c r="D91" s="25">
        <f t="shared" si="16"/>
        <v>1880366.7400000002</v>
      </c>
      <c r="E91" s="25">
        <f t="shared" si="16"/>
        <v>488342.62000000017</v>
      </c>
      <c r="F91" s="25">
        <f t="shared" si="16"/>
        <v>918046.75</v>
      </c>
      <c r="G91" s="25">
        <f t="shared" si="16"/>
        <v>1622679.51</v>
      </c>
      <c r="H91" s="25">
        <f t="shared" si="16"/>
        <v>2198366.08</v>
      </c>
      <c r="I91" s="25">
        <f t="shared" si="16"/>
        <v>1113483.2000000002</v>
      </c>
      <c r="J91" s="51">
        <f>SUM(B91:I91)</f>
        <v>11080125.419999998</v>
      </c>
      <c r="K91" s="58"/>
    </row>
    <row r="92" spans="1:11" ht="18.75" customHeight="1">
      <c r="A92" s="16" t="s">
        <v>94</v>
      </c>
      <c r="B92" s="25">
        <f t="shared" ref="B92:I92" si="17">+B44+B57+B64+B88</f>
        <v>1085209.78</v>
      </c>
      <c r="C92" s="25">
        <f t="shared" si="17"/>
        <v>1738494.8999999997</v>
      </c>
      <c r="D92" s="25">
        <f t="shared" si="17"/>
        <v>1860026.9100000001</v>
      </c>
      <c r="E92" s="25">
        <f t="shared" si="17"/>
        <v>476727.29000000015</v>
      </c>
      <c r="F92" s="25">
        <f t="shared" si="17"/>
        <v>898771.86</v>
      </c>
      <c r="G92" s="25">
        <f t="shared" si="17"/>
        <v>1604728.6</v>
      </c>
      <c r="H92" s="25">
        <f t="shared" si="17"/>
        <v>2173236.0100000002</v>
      </c>
      <c r="I92" s="25">
        <f t="shared" si="17"/>
        <v>1100222.8900000001</v>
      </c>
      <c r="J92" s="51">
        <f>SUM(B92:I92)</f>
        <v>10937418.24</v>
      </c>
      <c r="K92" s="58"/>
    </row>
    <row r="93" spans="1:11" ht="18.75" customHeight="1">
      <c r="A93" s="16" t="s">
        <v>98</v>
      </c>
      <c r="B93" s="25">
        <f t="shared" ref="B93:I93" si="18">IF(+B52+B89+B94&lt;0,0,(B52+B89+B94))</f>
        <v>14898.53</v>
      </c>
      <c r="C93" s="25">
        <f t="shared" si="18"/>
        <v>20237.310000000001</v>
      </c>
      <c r="D93" s="25">
        <f t="shared" si="18"/>
        <v>20339.830000000002</v>
      </c>
      <c r="E93" s="25">
        <f t="shared" si="18"/>
        <v>11615.33</v>
      </c>
      <c r="F93" s="25">
        <f t="shared" si="18"/>
        <v>19274.89</v>
      </c>
      <c r="G93" s="25">
        <f t="shared" si="18"/>
        <v>17950.91</v>
      </c>
      <c r="H93" s="25">
        <f t="shared" si="18"/>
        <v>25130.07</v>
      </c>
      <c r="I93" s="20">
        <f t="shared" si="18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11080125.4</v>
      </c>
    </row>
    <row r="100" spans="1:10" ht="18.75" customHeight="1">
      <c r="A100" s="27" t="s">
        <v>82</v>
      </c>
      <c r="B100" s="28">
        <v>139267.75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9">SUM(B100:I100)</f>
        <v>139267.75</v>
      </c>
    </row>
    <row r="101" spans="1:10" ht="18.75" customHeight="1">
      <c r="A101" s="27" t="s">
        <v>83</v>
      </c>
      <c r="B101" s="28">
        <v>960840.56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9"/>
        <v>960840.56</v>
      </c>
    </row>
    <row r="102" spans="1:10" ht="18.75" customHeight="1">
      <c r="A102" s="27" t="s">
        <v>84</v>
      </c>
      <c r="B102" s="43">
        <v>0</v>
      </c>
      <c r="C102" s="28">
        <f>+C91</f>
        <v>1758732.2099999997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9"/>
        <v>1758732.2099999997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1880366.7400000002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9"/>
        <v>1880366.7400000002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85238.84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9"/>
        <v>85238.84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403103.78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9"/>
        <v>403103.78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9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918046.75</v>
      </c>
      <c r="G107" s="43">
        <v>0</v>
      </c>
      <c r="H107" s="43">
        <v>0</v>
      </c>
      <c r="I107" s="43">
        <v>0</v>
      </c>
      <c r="J107" s="44">
        <f t="shared" si="19"/>
        <v>918046.75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198314.77</v>
      </c>
      <c r="H108" s="43">
        <v>0</v>
      </c>
      <c r="I108" s="43">
        <v>0</v>
      </c>
      <c r="J108" s="44">
        <f t="shared" si="19"/>
        <v>198314.77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274171.09000000003</v>
      </c>
      <c r="H109" s="43">
        <v>0</v>
      </c>
      <c r="I109" s="43">
        <v>0</v>
      </c>
      <c r="J109" s="44">
        <f t="shared" si="19"/>
        <v>274171.09000000003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415850.76</v>
      </c>
      <c r="H110" s="43">
        <v>0</v>
      </c>
      <c r="I110" s="43">
        <v>0</v>
      </c>
      <c r="J110" s="44">
        <f t="shared" si="19"/>
        <v>415850.76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734342.88</v>
      </c>
      <c r="H111" s="43">
        <v>0</v>
      </c>
      <c r="I111" s="43">
        <v>0</v>
      </c>
      <c r="J111" s="44">
        <f t="shared" si="19"/>
        <v>734342.88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643734.27</v>
      </c>
      <c r="I112" s="43">
        <v>0</v>
      </c>
      <c r="J112" s="44">
        <f t="shared" si="19"/>
        <v>643734.27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51298.41</v>
      </c>
      <c r="I113" s="43">
        <v>0</v>
      </c>
      <c r="J113" s="44">
        <f t="shared" si="19"/>
        <v>51298.41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368707.63</v>
      </c>
      <c r="I114" s="43">
        <v>0</v>
      </c>
      <c r="J114" s="44">
        <f t="shared" si="19"/>
        <v>368707.63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314002.93</v>
      </c>
      <c r="I115" s="43">
        <v>0</v>
      </c>
      <c r="J115" s="44">
        <f t="shared" si="19"/>
        <v>314002.93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820622.82</v>
      </c>
      <c r="I116" s="43">
        <v>0</v>
      </c>
      <c r="J116" s="44">
        <f t="shared" si="19"/>
        <v>820622.82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379521.65</v>
      </c>
      <c r="J117" s="44">
        <f t="shared" si="19"/>
        <v>379521.65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733961.56</v>
      </c>
      <c r="J118" s="47">
        <f t="shared" si="19"/>
        <v>733961.56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2013-11-07T20:54:46Z</dcterms:modified>
</cp:coreProperties>
</file>