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<sst xmlns="http://schemas.openxmlformats.org/spreadsheetml/2006/main" count="94" uniqueCount="94">
  <si>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</si>
  <si>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</si>
  <si>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</si>
  <si>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</si>
  <si>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</si>
  <si>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</si>
  <si>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</si>
  <si>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</si>
  <si>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</si>
  <si>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</si>
  <si>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</si>
  <si>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</si>
  <si>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</si>
  <si>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</si>
  <si>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</si>
  <si>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</si>
  <si>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</si>
  <si>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</si>
  <si>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</si>
  <si>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</si>
  <si>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</si>
  <si>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</si>
  <si>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</si>
  <si>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</si>
  <si>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</si>
  <si>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</si>
  <si>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</si>
  <si>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</si>
  <si>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</si>
  <si>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</si>
  <si>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</si>
  <si>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</si>
  <si>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</si>
  <si>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</si>
  <si>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</si>
  <si>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</si>
  <si>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</si>
  <si>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</si>
  <si>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</si>
  <si>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</si>
  <si>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</si>
  <si>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</si>
  <si>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</si>
  <si>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</si>
  <si>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</si>
  <si>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</si>
  <si>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</si>
  <si>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</si>
  <si>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</si>
  <si>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</si>
  <si>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</si>
  <si>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</si>
  <si>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</si>
  <si>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</si>
  <si>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</si>
  <si>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</si>
  <si>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</si>
  <si>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</si>
  <si>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</si>
  <si>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</si>
  <si>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</si>
  <si>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</si>
  <si>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</si>
  <si>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</si>
  <si>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</si>
  <si>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</si>
  <si>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</si>
  <si>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</si>
  <si>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</si>
  <si>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</si>
  <si>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</si>
  <si>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</si>
  <si>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</si>
  <si>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</si>
  <si>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</si>
  <si>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</si>
  <si>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</si>
  <si>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</si>
  <si>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</si>
  <si>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</si>
  <si>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</si>
  <si>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</si>
  <si>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</si>
  <si>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</si>
  <si>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</si>
  <si>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</si>
  <si>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</si>
  <si>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</si>
  <si>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</si>
  <si>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</si>
  <si>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</si>
  <si>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</si>
  <si>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</si>
  <si>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29/12/13 - VENCIMENTO 07/01/14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</si>
</sst>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201362</v>
      </c>
      <c r="C7" s="10">
        <f aca="true" t="shared" si="0" ref="C7:I7">C8+C16+C20</f>
        <v>141814</v>
      </c>
      <c r="D7" s="10">
        <f t="shared" si="0"/>
        <v>224598</v>
      </c>
      <c r="E7" s="10">
        <f t="shared" si="0"/>
        <v>279263</v>
      </c>
      <c r="F7" s="10">
        <f t="shared" si="0"/>
        <v>156515</v>
      </c>
      <c r="G7" s="10">
        <f t="shared" si="0"/>
        <v>307494</v>
      </c>
      <c r="H7" s="10">
        <f t="shared" si="0"/>
        <v>189256</v>
      </c>
      <c r="I7" s="10">
        <f t="shared" si="0"/>
        <v>92794</v>
      </c>
      <c r="J7" s="10">
        <f>+J8+J16+J20</f>
        <v>1593096</v>
      </c>
      <c r="L7" s="42"/>
    </row>
    <row r="8" spans="1:10" ht="15.75">
      <c r="A8" s="11" t="s">
        <v>22</v>
      </c>
      <c r="B8" s="12">
        <f>+B9+B12</f>
        <v>110933</v>
      </c>
      <c r="C8" s="12">
        <f>+C9+C12</f>
        <v>81668</v>
      </c>
      <c r="D8" s="12">
        <f aca="true" t="shared" si="1" ref="D8:I8">+D9+D12</f>
        <v>136106</v>
      </c>
      <c r="E8" s="12">
        <f t="shared" si="1"/>
        <v>157938</v>
      </c>
      <c r="F8" s="12">
        <f t="shared" si="1"/>
        <v>89471</v>
      </c>
      <c r="G8" s="12">
        <f t="shared" si="1"/>
        <v>172716</v>
      </c>
      <c r="H8" s="12">
        <f t="shared" si="1"/>
        <v>102005</v>
      </c>
      <c r="I8" s="12">
        <f t="shared" si="1"/>
        <v>55757</v>
      </c>
      <c r="J8" s="12">
        <f>SUM(B8:I8)</f>
        <v>906594</v>
      </c>
    </row>
    <row r="9" spans="1:10" ht="15.75">
      <c r="A9" s="13" t="s">
        <v>23</v>
      </c>
      <c r="B9" s="14">
        <v>23036</v>
      </c>
      <c r="C9" s="14">
        <v>20549</v>
      </c>
      <c r="D9" s="14">
        <v>26768</v>
      </c>
      <c r="E9" s="14">
        <v>29573</v>
      </c>
      <c r="F9" s="14">
        <v>21760</v>
      </c>
      <c r="G9" s="14">
        <v>31199</v>
      </c>
      <c r="H9" s="14">
        <v>16376</v>
      </c>
      <c r="I9" s="14">
        <v>11678</v>
      </c>
      <c r="J9" s="12">
        <f aca="true" t="shared" si="2" ref="J9:J15">SUM(B9:I9)</f>
        <v>180939</v>
      </c>
    </row>
    <row r="10" spans="1:10" ht="15.75">
      <c r="A10" s="15" t="s">
        <v>24</v>
      </c>
      <c r="B10" s="14">
        <f>+B9-B11</f>
        <v>23036</v>
      </c>
      <c r="C10" s="14">
        <f aca="true" t="shared" si="3" ref="C10:I10">+C9-C11</f>
        <v>20549</v>
      </c>
      <c r="D10" s="14">
        <f t="shared" si="3"/>
        <v>26768</v>
      </c>
      <c r="E10" s="14">
        <f t="shared" si="3"/>
        <v>29573</v>
      </c>
      <c r="F10" s="14">
        <f t="shared" si="3"/>
        <v>21760</v>
      </c>
      <c r="G10" s="14">
        <f t="shared" si="3"/>
        <v>31199</v>
      </c>
      <c r="H10" s="14">
        <f t="shared" si="3"/>
        <v>16376</v>
      </c>
      <c r="I10" s="14">
        <f t="shared" si="3"/>
        <v>11678</v>
      </c>
      <c r="J10" s="12">
        <f t="shared" si="2"/>
        <v>180939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87897</v>
      </c>
      <c r="C12" s="14">
        <f aca="true" t="shared" si="4" ref="C12:I12">C13+C14+C15</f>
        <v>61119</v>
      </c>
      <c r="D12" s="14">
        <f t="shared" si="4"/>
        <v>109338</v>
      </c>
      <c r="E12" s="14">
        <f t="shared" si="4"/>
        <v>128365</v>
      </c>
      <c r="F12" s="14">
        <f t="shared" si="4"/>
        <v>67711</v>
      </c>
      <c r="G12" s="14">
        <f t="shared" si="4"/>
        <v>141517</v>
      </c>
      <c r="H12" s="14">
        <f t="shared" si="4"/>
        <v>85629</v>
      </c>
      <c r="I12" s="14">
        <f t="shared" si="4"/>
        <v>44079</v>
      </c>
      <c r="J12" s="12">
        <f t="shared" si="2"/>
        <v>725655</v>
      </c>
    </row>
    <row r="13" spans="1:10" ht="15.75">
      <c r="A13" s="15" t="s">
        <v>27</v>
      </c>
      <c r="B13" s="14">
        <v>43039</v>
      </c>
      <c r="C13" s="14">
        <v>31410</v>
      </c>
      <c r="D13" s="14">
        <v>54366</v>
      </c>
      <c r="E13" s="14">
        <v>64536</v>
      </c>
      <c r="F13" s="14">
        <v>34516</v>
      </c>
      <c r="G13" s="14">
        <v>70742</v>
      </c>
      <c r="H13" s="14">
        <v>41008</v>
      </c>
      <c r="I13" s="14">
        <v>20179</v>
      </c>
      <c r="J13" s="12">
        <f t="shared" si="2"/>
        <v>359796</v>
      </c>
    </row>
    <row r="14" spans="1:10" ht="15.75">
      <c r="A14" s="15" t="s">
        <v>28</v>
      </c>
      <c r="B14" s="14">
        <v>39856</v>
      </c>
      <c r="C14" s="14">
        <v>25739</v>
      </c>
      <c r="D14" s="14">
        <v>49266</v>
      </c>
      <c r="E14" s="14">
        <v>56303</v>
      </c>
      <c r="F14" s="14">
        <v>29329</v>
      </c>
      <c r="G14" s="14">
        <v>63137</v>
      </c>
      <c r="H14" s="14">
        <v>40138</v>
      </c>
      <c r="I14" s="14">
        <v>21896</v>
      </c>
      <c r="J14" s="12">
        <f t="shared" si="2"/>
        <v>325664</v>
      </c>
    </row>
    <row r="15" spans="1:10" ht="15.75">
      <c r="A15" s="15" t="s">
        <v>29</v>
      </c>
      <c r="B15" s="14">
        <v>5002</v>
      </c>
      <c r="C15" s="14">
        <v>3970</v>
      </c>
      <c r="D15" s="14">
        <v>5706</v>
      </c>
      <c r="E15" s="14">
        <v>7526</v>
      </c>
      <c r="F15" s="14">
        <v>3866</v>
      </c>
      <c r="G15" s="14">
        <v>7638</v>
      </c>
      <c r="H15" s="14">
        <v>4483</v>
      </c>
      <c r="I15" s="14">
        <v>2004</v>
      </c>
      <c r="J15" s="12">
        <f t="shared" si="2"/>
        <v>40195</v>
      </c>
    </row>
    <row r="16" spans="1:10" ht="15.75">
      <c r="A16" s="17" t="s">
        <v>30</v>
      </c>
      <c r="B16" s="18">
        <f>B17+B18+B19</f>
        <v>62888</v>
      </c>
      <c r="C16" s="18">
        <f aca="true" t="shared" si="5" ref="C16:I16">C17+C18+C19</f>
        <v>39588</v>
      </c>
      <c r="D16" s="18">
        <f t="shared" si="5"/>
        <v>55451</v>
      </c>
      <c r="E16" s="18">
        <f t="shared" si="5"/>
        <v>77249</v>
      </c>
      <c r="F16" s="18">
        <f t="shared" si="5"/>
        <v>44268</v>
      </c>
      <c r="G16" s="18">
        <f t="shared" si="5"/>
        <v>97644</v>
      </c>
      <c r="H16" s="18">
        <f t="shared" si="5"/>
        <v>69550</v>
      </c>
      <c r="I16" s="18">
        <f t="shared" si="5"/>
        <v>29787</v>
      </c>
      <c r="J16" s="12">
        <f aca="true" t="shared" si="6" ref="J16:J22">SUM(B16:I16)</f>
        <v>476425</v>
      </c>
    </row>
    <row r="17" spans="1:10" ht="18.75" customHeight="1">
      <c r="A17" s="13" t="s">
        <v>31</v>
      </c>
      <c r="B17" s="14">
        <v>36141</v>
      </c>
      <c r="C17" s="14">
        <v>25286</v>
      </c>
      <c r="D17" s="14">
        <v>33090</v>
      </c>
      <c r="E17" s="14">
        <v>47191</v>
      </c>
      <c r="F17" s="14">
        <v>27456</v>
      </c>
      <c r="G17" s="14">
        <v>57901</v>
      </c>
      <c r="H17" s="14">
        <v>38899</v>
      </c>
      <c r="I17" s="14">
        <v>16664</v>
      </c>
      <c r="J17" s="12">
        <f t="shared" si="6"/>
        <v>282628</v>
      </c>
    </row>
    <row r="18" spans="1:10" ht="18.75" customHeight="1">
      <c r="A18" s="13" t="s">
        <v>32</v>
      </c>
      <c r="B18" s="14">
        <v>23870</v>
      </c>
      <c r="C18" s="14">
        <v>12288</v>
      </c>
      <c r="D18" s="14">
        <v>19833</v>
      </c>
      <c r="E18" s="14">
        <v>26403</v>
      </c>
      <c r="F18" s="14">
        <v>14959</v>
      </c>
      <c r="G18" s="14">
        <v>35573</v>
      </c>
      <c r="H18" s="14">
        <v>27914</v>
      </c>
      <c r="I18" s="14">
        <v>12041</v>
      </c>
      <c r="J18" s="12">
        <f t="shared" si="6"/>
        <v>172881</v>
      </c>
    </row>
    <row r="19" spans="1:10" ht="18.75" customHeight="1">
      <c r="A19" s="13" t="s">
        <v>33</v>
      </c>
      <c r="B19" s="14">
        <v>2877</v>
      </c>
      <c r="C19" s="14">
        <v>2014</v>
      </c>
      <c r="D19" s="14">
        <v>2528</v>
      </c>
      <c r="E19" s="14">
        <v>3655</v>
      </c>
      <c r="F19" s="14">
        <v>1853</v>
      </c>
      <c r="G19" s="14">
        <v>4170</v>
      </c>
      <c r="H19" s="14">
        <v>2737</v>
      </c>
      <c r="I19" s="14">
        <v>1082</v>
      </c>
      <c r="J19" s="12">
        <f t="shared" si="6"/>
        <v>20916</v>
      </c>
    </row>
    <row r="20" spans="1:10" ht="18.75" customHeight="1">
      <c r="A20" s="17" t="s">
        <v>34</v>
      </c>
      <c r="B20" s="14">
        <f>B21+B22</f>
        <v>27541</v>
      </c>
      <c r="C20" s="14">
        <f aca="true" t="shared" si="7" ref="C20:I20">C21+C22</f>
        <v>20558</v>
      </c>
      <c r="D20" s="14">
        <f t="shared" si="7"/>
        <v>33041</v>
      </c>
      <c r="E20" s="14">
        <f t="shared" si="7"/>
        <v>44076</v>
      </c>
      <c r="F20" s="14">
        <f t="shared" si="7"/>
        <v>22776</v>
      </c>
      <c r="G20" s="14">
        <f t="shared" si="7"/>
        <v>37134</v>
      </c>
      <c r="H20" s="14">
        <f t="shared" si="7"/>
        <v>17701</v>
      </c>
      <c r="I20" s="14">
        <f t="shared" si="7"/>
        <v>7250</v>
      </c>
      <c r="J20" s="12">
        <f t="shared" si="6"/>
        <v>210077</v>
      </c>
    </row>
    <row r="21" spans="1:10" ht="18.75" customHeight="1">
      <c r="A21" s="13" t="s">
        <v>35</v>
      </c>
      <c r="B21" s="14">
        <v>17626</v>
      </c>
      <c r="C21" s="14">
        <v>13157</v>
      </c>
      <c r="D21" s="14">
        <v>21146</v>
      </c>
      <c r="E21" s="14">
        <v>28209</v>
      </c>
      <c r="F21" s="14">
        <v>14577</v>
      </c>
      <c r="G21" s="14">
        <v>23766</v>
      </c>
      <c r="H21" s="14">
        <v>11329</v>
      </c>
      <c r="I21" s="14">
        <v>4640</v>
      </c>
      <c r="J21" s="12">
        <f t="shared" si="6"/>
        <v>134450</v>
      </c>
    </row>
    <row r="22" spans="1:10" ht="18.75" customHeight="1">
      <c r="A22" s="13" t="s">
        <v>36</v>
      </c>
      <c r="B22" s="14">
        <v>9915</v>
      </c>
      <c r="C22" s="14">
        <v>7401</v>
      </c>
      <c r="D22" s="14">
        <v>11895</v>
      </c>
      <c r="E22" s="14">
        <v>15867</v>
      </c>
      <c r="F22" s="14">
        <v>8199</v>
      </c>
      <c r="G22" s="14">
        <v>13368</v>
      </c>
      <c r="H22" s="14">
        <v>6372</v>
      </c>
      <c r="I22" s="14">
        <v>2610</v>
      </c>
      <c r="J22" s="12">
        <f t="shared" si="6"/>
        <v>75627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/>
    </row>
    <row r="25" spans="1:10" ht="18.75" customHeight="1">
      <c r="A25" s="17" t="s">
        <v>37</v>
      </c>
      <c r="B25" s="22">
        <v>0.9831</v>
      </c>
      <c r="C25" s="22">
        <v>0.9956</v>
      </c>
      <c r="D25" s="22">
        <v>1</v>
      </c>
      <c r="E25" s="22">
        <v>1</v>
      </c>
      <c r="F25" s="22">
        <v>1</v>
      </c>
      <c r="G25" s="22">
        <v>1</v>
      </c>
      <c r="H25" s="22">
        <v>0.9556</v>
      </c>
      <c r="I25" s="22">
        <v>0.9926</v>
      </c>
      <c r="J25" s="21"/>
    </row>
    <row r="26" spans="1:10" ht="18.75" customHeight="1">
      <c r="A26" s="17" t="s">
        <v>38</v>
      </c>
      <c r="B26" s="23">
        <v>0.8476</v>
      </c>
      <c r="C26" s="23">
        <v>0.7891</v>
      </c>
      <c r="D26" s="23">
        <v>0.8046</v>
      </c>
      <c r="E26" s="23">
        <v>0.7993</v>
      </c>
      <c r="F26" s="23">
        <v>0.7529</v>
      </c>
      <c r="G26" s="23">
        <v>0.7359</v>
      </c>
      <c r="H26" s="23">
        <v>0.6476</v>
      </c>
      <c r="I26" s="24">
        <v>0.8589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0.9645671809974076</v>
      </c>
      <c r="C28" s="23">
        <f aca="true" t="shared" si="8" ref="C28:I28">(((+C$8+C$16)*C$25)+(C$20*C$26))/C$7</f>
        <v>0.9656648243473848</v>
      </c>
      <c r="D28" s="23">
        <f t="shared" si="8"/>
        <v>0.9712543682490494</v>
      </c>
      <c r="E28" s="23">
        <f t="shared" si="8"/>
        <v>0.968323575983929</v>
      </c>
      <c r="F28" s="23">
        <f t="shared" si="8"/>
        <v>0.9640421071462799</v>
      </c>
      <c r="G28" s="23">
        <f t="shared" si="8"/>
        <v>0.9681064040273957</v>
      </c>
      <c r="H28" s="23">
        <f t="shared" si="8"/>
        <v>0.9267929450057065</v>
      </c>
      <c r="I28" s="23">
        <f t="shared" si="8"/>
        <v>0.9821540121128521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1.5089688979523443</v>
      </c>
      <c r="C31" s="26">
        <f aca="true" t="shared" si="9" ref="C31:I31">C28*C30</f>
        <v>1.4853856328111472</v>
      </c>
      <c r="D31" s="26">
        <f t="shared" si="9"/>
        <v>1.5093292882590228</v>
      </c>
      <c r="E31" s="26">
        <f t="shared" si="9"/>
        <v>1.5040001782182384</v>
      </c>
      <c r="F31" s="26">
        <f t="shared" si="9"/>
        <v>1.4572460491623167</v>
      </c>
      <c r="G31" s="26">
        <f t="shared" si="9"/>
        <v>1.5338677865410058</v>
      </c>
      <c r="H31" s="26">
        <f t="shared" si="9"/>
        <v>1.6826852709523608</v>
      </c>
      <c r="I31" s="26">
        <f t="shared" si="9"/>
        <v>1.8862267802627326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303849</v>
      </c>
      <c r="C37" s="29">
        <f aca="true" t="shared" si="12" ref="C37:I37">+C38+C39</f>
        <v>210648.48</v>
      </c>
      <c r="D37" s="29">
        <f t="shared" si="12"/>
        <v>338992.34</v>
      </c>
      <c r="E37" s="29">
        <f t="shared" si="12"/>
        <v>420011.6</v>
      </c>
      <c r="F37" s="29">
        <f t="shared" si="12"/>
        <v>228080.87</v>
      </c>
      <c r="G37" s="29">
        <f t="shared" si="12"/>
        <v>471655.14</v>
      </c>
      <c r="H37" s="29">
        <f t="shared" si="12"/>
        <v>318458.28</v>
      </c>
      <c r="I37" s="29">
        <f t="shared" si="12"/>
        <v>175030.53</v>
      </c>
      <c r="J37" s="29">
        <f t="shared" si="11"/>
        <v>2466726.2399999998</v>
      </c>
      <c r="L37" s="43"/>
      <c r="M37" s="43"/>
    </row>
    <row r="38" spans="1:10" ht="15.75">
      <c r="A38" s="17" t="s">
        <v>74</v>
      </c>
      <c r="B38" s="30">
        <f>ROUND(+B7*B31,2)</f>
        <v>303849</v>
      </c>
      <c r="C38" s="30">
        <f aca="true" t="shared" si="13" ref="C38:I38">ROUND(+C7*C31,2)</f>
        <v>210648.48</v>
      </c>
      <c r="D38" s="30">
        <f t="shared" si="13"/>
        <v>338992.34</v>
      </c>
      <c r="E38" s="30">
        <f t="shared" si="13"/>
        <v>420011.6</v>
      </c>
      <c r="F38" s="30">
        <f t="shared" si="13"/>
        <v>228080.87</v>
      </c>
      <c r="G38" s="30">
        <f t="shared" si="13"/>
        <v>471655.14</v>
      </c>
      <c r="H38" s="30">
        <f t="shared" si="13"/>
        <v>318458.28</v>
      </c>
      <c r="I38" s="30">
        <f t="shared" si="13"/>
        <v>175030.53</v>
      </c>
      <c r="J38" s="30">
        <f>SUM(B38:I38)</f>
        <v>2466726.2399999998</v>
      </c>
    </row>
    <row r="39" spans="1:12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  <c r="L39" s="65"/>
    </row>
    <row r="40" spans="1:12" ht="15.75">
      <c r="A40" s="2"/>
      <c r="B40" s="22"/>
      <c r="C40" s="21"/>
      <c r="D40" s="21"/>
      <c r="E40" s="27"/>
      <c r="F40" s="21"/>
      <c r="G40" s="21"/>
      <c r="H40" s="21"/>
      <c r="I40" s="21"/>
      <c r="J40" s="27"/>
      <c r="L40" s="65"/>
    </row>
    <row r="41" spans="1:12" ht="15.75">
      <c r="A41" s="2" t="s">
        <v>91</v>
      </c>
      <c r="B41" s="31">
        <f aca="true" t="shared" si="15" ref="B41:J41">+B42+B45+B51</f>
        <v>-69108</v>
      </c>
      <c r="C41" s="31">
        <f t="shared" si="15"/>
        <v>-61647</v>
      </c>
      <c r="D41" s="31">
        <f t="shared" si="15"/>
        <v>-80304</v>
      </c>
      <c r="E41" s="31">
        <f t="shared" si="15"/>
        <v>-88719</v>
      </c>
      <c r="F41" s="31">
        <f t="shared" si="15"/>
        <v>-65280</v>
      </c>
      <c r="G41" s="31">
        <f t="shared" si="15"/>
        <v>-93597</v>
      </c>
      <c r="H41" s="31">
        <f t="shared" si="15"/>
        <v>-49128</v>
      </c>
      <c r="I41" s="31">
        <f t="shared" si="15"/>
        <v>-35034</v>
      </c>
      <c r="J41" s="31">
        <f t="shared" si="15"/>
        <v>-542817</v>
      </c>
      <c r="L41" s="50"/>
    </row>
    <row r="42" spans="1:12" ht="15.75">
      <c r="A42" s="17" t="s">
        <v>44</v>
      </c>
      <c r="B42" s="32">
        <f>B43+B44</f>
        <v>-69108</v>
      </c>
      <c r="C42" s="32">
        <f aca="true" t="shared" si="16" ref="C42:I42">C43+C44</f>
        <v>-61647</v>
      </c>
      <c r="D42" s="32">
        <f t="shared" si="16"/>
        <v>-80304</v>
      </c>
      <c r="E42" s="32">
        <f t="shared" si="16"/>
        <v>-88719</v>
      </c>
      <c r="F42" s="32">
        <f t="shared" si="16"/>
        <v>-65280</v>
      </c>
      <c r="G42" s="32">
        <f t="shared" si="16"/>
        <v>-93597</v>
      </c>
      <c r="H42" s="32">
        <f t="shared" si="16"/>
        <v>-49128</v>
      </c>
      <c r="I42" s="32">
        <f t="shared" si="16"/>
        <v>-35034</v>
      </c>
      <c r="J42" s="31">
        <f t="shared" si="11"/>
        <v>-542817</v>
      </c>
      <c r="L42" s="43"/>
    </row>
    <row r="43" spans="1:12" ht="15.75">
      <c r="A43" s="13" t="s">
        <v>69</v>
      </c>
      <c r="B43" s="20">
        <f aca="true" t="shared" si="17" ref="B43:I43">ROUND(-B9*$D$3,2)</f>
        <v>-69108</v>
      </c>
      <c r="C43" s="20">
        <f t="shared" si="17"/>
        <v>-61647</v>
      </c>
      <c r="D43" s="20">
        <f t="shared" si="17"/>
        <v>-80304</v>
      </c>
      <c r="E43" s="20">
        <f t="shared" si="17"/>
        <v>-88719</v>
      </c>
      <c r="F43" s="20">
        <f t="shared" si="17"/>
        <v>-65280</v>
      </c>
      <c r="G43" s="20">
        <f t="shared" si="17"/>
        <v>-93597</v>
      </c>
      <c r="H43" s="20">
        <f t="shared" si="17"/>
        <v>-49128</v>
      </c>
      <c r="I43" s="20">
        <f t="shared" si="17"/>
        <v>-35034</v>
      </c>
      <c r="J43" s="57">
        <f t="shared" si="11"/>
        <v>-542817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234741</v>
      </c>
      <c r="C53" s="35">
        <f t="shared" si="20"/>
        <v>149001.48</v>
      </c>
      <c r="D53" s="35">
        <f t="shared" si="20"/>
        <v>258688.34000000003</v>
      </c>
      <c r="E53" s="35">
        <f t="shared" si="20"/>
        <v>331292.6</v>
      </c>
      <c r="F53" s="35">
        <f t="shared" si="20"/>
        <v>162800.87</v>
      </c>
      <c r="G53" s="35">
        <f t="shared" si="20"/>
        <v>378058.14</v>
      </c>
      <c r="H53" s="35">
        <f t="shared" si="20"/>
        <v>269330.28</v>
      </c>
      <c r="I53" s="35">
        <f t="shared" si="20"/>
        <v>139996.53</v>
      </c>
      <c r="J53" s="35">
        <f>SUM(B53:I53)</f>
        <v>1923909.2400000002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1923909.21</v>
      </c>
      <c r="L56" s="43"/>
    </row>
    <row r="57" spans="1:10" ht="17.25" customHeight="1">
      <c r="A57" s="17" t="s">
        <v>48</v>
      </c>
      <c r="B57" s="45">
        <v>43641.26</v>
      </c>
      <c r="C57" s="45">
        <v>37632.77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81274.03</v>
      </c>
    </row>
    <row r="58" spans="1:10" ht="17.25" customHeight="1">
      <c r="A58" s="17" t="s">
        <v>54</v>
      </c>
      <c r="B58" s="45">
        <v>191099.73</v>
      </c>
      <c r="C58" s="45">
        <v>111368.7</v>
      </c>
      <c r="D58" s="44">
        <v>0</v>
      </c>
      <c r="E58" s="45">
        <v>151617.53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454085.95999999996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97929.4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97929.4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108309.43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108309.43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34653.82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34653.82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17795.69</v>
      </c>
      <c r="E62" s="44">
        <v>0</v>
      </c>
      <c r="F62" s="45">
        <v>21408.45</v>
      </c>
      <c r="G62" s="44">
        <v>0</v>
      </c>
      <c r="H62" s="44">
        <v>0</v>
      </c>
      <c r="I62" s="44">
        <v>0</v>
      </c>
      <c r="J62" s="35">
        <f t="shared" si="21"/>
        <v>39204.14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102791.27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102791.27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66514.5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66514.5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10369.3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10369.3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141392.41</v>
      </c>
      <c r="G66" s="44">
        <v>0</v>
      </c>
      <c r="H66" s="44">
        <v>0</v>
      </c>
      <c r="I66" s="44">
        <v>0</v>
      </c>
      <c r="J66" s="35">
        <f t="shared" si="21"/>
        <v>141392.41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222750.7</v>
      </c>
      <c r="H67" s="45">
        <v>269330.28</v>
      </c>
      <c r="I67" s="44">
        <v>0</v>
      </c>
      <c r="J67" s="32">
        <f t="shared" si="21"/>
        <v>492080.98000000004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155307.44</v>
      </c>
      <c r="H68" s="44">
        <v>0</v>
      </c>
      <c r="I68" s="44">
        <v>0</v>
      </c>
      <c r="J68" s="35">
        <f t="shared" si="21"/>
        <v>155307.44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46352.94</v>
      </c>
      <c r="J69" s="32">
        <f t="shared" si="21"/>
        <v>46352.94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93643.59</v>
      </c>
      <c r="J70" s="35">
        <f t="shared" si="21"/>
        <v>93643.59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1.6067113604488081</v>
      </c>
      <c r="C75" s="55">
        <v>1.5754986773231272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1.4879413078111423</v>
      </c>
      <c r="C76" s="55">
        <v>1.4552568686488523</v>
      </c>
      <c r="D76" s="55"/>
      <c r="E76" s="55">
        <v>1.5335502968137948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1.4137960032752785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1.4789131877475685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1.9035719954148664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1.6831097722457629</v>
      </c>
      <c r="E80" s="55">
        <v>0</v>
      </c>
      <c r="F80" s="55">
        <v>1.5231549168836371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1.4829438985249181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1.4786687734544737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1.4661387717899055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1.4476055894480129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1.4746955397615362</v>
      </c>
      <c r="H85" s="55">
        <v>1.6826852517225346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1.6176747840983208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1.8446817725332665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1.9079532250123092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2014-01-06T18:41:29Z</dcterms:modified>
  <cp:category/>
  <cp:version/>
  <cp:contentType/>
  <cp:contentStatus/>
</cp:coreProperties>
</file>